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20" tabRatio="204"/>
  </bookViews>
  <sheets>
    <sheet name="2024年一般公共预算支出表" sheetId="1" r:id="rId1"/>
  </sheets>
  <definedNames>
    <definedName name="_xlnm._FilterDatabase" localSheetId="0" hidden="1">'2024年一般公共预算支出表'!$A$3:$E$576</definedName>
  </definedNames>
  <calcPr calcId="144525"/>
</workbook>
</file>

<file path=xl/sharedStrings.xml><?xml version="1.0" encoding="utf-8"?>
<sst xmlns="http://schemas.openxmlformats.org/spreadsheetml/2006/main" count="469">
  <si>
    <t>梨树县2024年一般公共预算支出功能分类预算表</t>
  </si>
  <si>
    <t>单位：万元</t>
  </si>
  <si>
    <t>项目</t>
  </si>
  <si>
    <t>2023年
预计执行数</t>
  </si>
  <si>
    <r>
      <rPr>
        <b/>
        <sz val="12"/>
        <rFont val="宋体"/>
        <charset val="134"/>
      </rPr>
      <t>2024</t>
    </r>
    <r>
      <rPr>
        <b/>
        <sz val="12"/>
        <color indexed="8"/>
        <rFont val="宋体"/>
        <charset val="134"/>
      </rPr>
      <t>年
预算数</t>
    </r>
  </si>
  <si>
    <r>
      <rPr>
        <b/>
        <sz val="12"/>
        <rFont val="宋体"/>
        <charset val="134"/>
      </rPr>
      <t>2024年
为上年的</t>
    </r>
    <r>
      <rPr>
        <b/>
        <sz val="12"/>
        <color indexed="8"/>
        <rFont val="宋体"/>
        <charset val="134"/>
      </rPr>
      <t>%</t>
    </r>
  </si>
  <si>
    <t>备注</t>
  </si>
  <si>
    <t>一般公共服务</t>
  </si>
  <si>
    <t>人大事务</t>
  </si>
  <si>
    <t>行政运行</t>
  </si>
  <si>
    <t>机关服务</t>
  </si>
  <si>
    <t>人大会议</t>
  </si>
  <si>
    <t>代表工作</t>
  </si>
  <si>
    <t>事业运行</t>
  </si>
  <si>
    <t>其他人大事务支出</t>
  </si>
  <si>
    <t>政协事务</t>
  </si>
  <si>
    <t>政协会议</t>
  </si>
  <si>
    <t>委员视察</t>
  </si>
  <si>
    <t>其他政协事务支出</t>
  </si>
  <si>
    <t>政府办公厅(室)及相关机构事务</t>
  </si>
  <si>
    <t>一般行政管理事务</t>
  </si>
  <si>
    <t>信访事务</t>
  </si>
  <si>
    <t>其他政府办公厅（室）及相关机构事务支出</t>
  </si>
  <si>
    <t>发展与改革事务</t>
  </si>
  <si>
    <t>战略规划与实施</t>
  </si>
  <si>
    <t>物价管理</t>
  </si>
  <si>
    <t>其他发展与改革事务支出</t>
  </si>
  <si>
    <t>统计信息事务</t>
  </si>
  <si>
    <t>专项统计业务</t>
  </si>
  <si>
    <t>专项普查活动</t>
  </si>
  <si>
    <t>其他统计信息事务支出</t>
  </si>
  <si>
    <t>财政事务</t>
  </si>
  <si>
    <t>信息化建设</t>
  </si>
  <si>
    <t>财政委托业务支出</t>
  </si>
  <si>
    <t>其他财政事务支出</t>
  </si>
  <si>
    <t>税收事务</t>
  </si>
  <si>
    <t>税收业务</t>
  </si>
  <si>
    <t>审计事务</t>
  </si>
  <si>
    <t>审计业务</t>
  </si>
  <si>
    <t>其他审计事务支出</t>
  </si>
  <si>
    <t>纪检监察事务</t>
  </si>
  <si>
    <t>其他纪检监察事务支出</t>
  </si>
  <si>
    <t>商贸事务</t>
  </si>
  <si>
    <t>招商引资</t>
  </si>
  <si>
    <t>民族事务</t>
  </si>
  <si>
    <t>其他民族事务支出</t>
  </si>
  <si>
    <t>档案事务</t>
  </si>
  <si>
    <t>档案馆</t>
  </si>
  <si>
    <t>其他档案事务支出</t>
  </si>
  <si>
    <t>民主党派及工商联事务</t>
  </si>
  <si>
    <t>群众团体事务</t>
  </si>
  <si>
    <t>工会事务</t>
  </si>
  <si>
    <t>其他群众团体事务支出</t>
  </si>
  <si>
    <t>党委办公厅（室）及相关机构事务</t>
  </si>
  <si>
    <t>专项业务</t>
  </si>
  <si>
    <t>其他党委办公厅（室）及相关机构事务支出</t>
  </si>
  <si>
    <t>组织事务</t>
  </si>
  <si>
    <t>其他组织事务支出</t>
  </si>
  <si>
    <t>宣传事务</t>
  </si>
  <si>
    <t>其他宣传事务支出</t>
  </si>
  <si>
    <t>统战事务</t>
  </si>
  <si>
    <t>宗教事务</t>
  </si>
  <si>
    <t>其他统战事务支出</t>
  </si>
  <si>
    <t>其他共产党事务支出</t>
  </si>
  <si>
    <t>市场监督管理事务</t>
  </si>
  <si>
    <t>药品事务</t>
  </si>
  <si>
    <t>其他市场监督管理事务</t>
  </si>
  <si>
    <t>社会工作事务</t>
  </si>
  <si>
    <t>信访业务</t>
  </si>
  <si>
    <t>其他一般公共服务支出</t>
  </si>
  <si>
    <t>国防支出</t>
  </si>
  <si>
    <t>国防动员</t>
  </si>
  <si>
    <t>兵役征集</t>
  </si>
  <si>
    <t>人民防空</t>
  </si>
  <si>
    <t>民兵</t>
  </si>
  <si>
    <t>其他国防动员支出</t>
  </si>
  <si>
    <t>公共安全支出</t>
  </si>
  <si>
    <t>武装警察部队</t>
  </si>
  <si>
    <t xml:space="preserve">   公安</t>
  </si>
  <si>
    <t xml:space="preserve">   行政运行</t>
  </si>
  <si>
    <t>执法办案</t>
  </si>
  <si>
    <t>其他公安支出</t>
  </si>
  <si>
    <t>检察</t>
  </si>
  <si>
    <t>检查监督</t>
  </si>
  <si>
    <t>其他检察支出</t>
  </si>
  <si>
    <t>法院</t>
  </si>
  <si>
    <t>案件审判</t>
  </si>
  <si>
    <t>司法</t>
  </si>
  <si>
    <t>基层司法业务</t>
  </si>
  <si>
    <t>普法宣传</t>
  </si>
  <si>
    <t>律师管理</t>
  </si>
  <si>
    <t>公共法律服务</t>
  </si>
  <si>
    <t>法制建设</t>
  </si>
  <si>
    <t>其他司法支出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</si>
  <si>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</si>
  <si>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</si>
  <si>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</si>
  <si>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</si>
  <si>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</si>
  <si>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</si>
  <si>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</si>
  <si>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</si>
  <si>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</si>
  <si>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</si>
  <si>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中等职业教育</t>
  </si>
  <si>
    <t>技校教育</t>
  </si>
  <si>
    <t>广播电视教育</t>
  </si>
  <si>
    <t>广播电视学校</t>
  </si>
  <si>
    <t>其他广播电视教育支出</t>
  </si>
  <si>
    <t>特殊教育</t>
  </si>
  <si>
    <t>特殊学校教育</t>
  </si>
  <si>
    <t>进修及培训</t>
  </si>
  <si>
    <t>教师进修</t>
  </si>
  <si>
    <t>干部教育</t>
  </si>
  <si>
    <t>教育费附加安排的支出</t>
  </si>
  <si>
    <t>农村中小学校舍建设</t>
  </si>
  <si>
    <t>其他教育费附加安排的支出</t>
  </si>
  <si>
    <t>其他教育支出</t>
  </si>
  <si>
    <t>科学技术支出</t>
  </si>
  <si>
    <t>科学技术管理事务</t>
  </si>
  <si>
    <t>基础研究</t>
  </si>
  <si>
    <t>机构运行</t>
  </si>
  <si>
    <t>科技条件与服务</t>
  </si>
  <si>
    <t>其他科技条件与服务支出</t>
  </si>
  <si>
    <t>技术研究与开发</t>
  </si>
  <si>
    <t>科学成果转化与扩散</t>
  </si>
  <si>
    <t>科学技术普及</t>
  </si>
  <si>
    <t>科普活动</t>
  </si>
  <si>
    <r>
      <rPr>
        <sz val="12"/>
        <rFont val="Verdana"/>
        <charset val="134"/>
      </rPr>
      <t xml:space="preserve">    </t>
    </r>
    <r>
      <rPr>
        <sz val="12"/>
        <rFont val="宋体"/>
        <charset val="134"/>
      </rPr>
      <t>其他科学技术普及</t>
    </r>
  </si>
  <si>
    <t>其他科学技术支出</t>
  </si>
  <si>
    <t>文化旅游体育与传媒支出</t>
  </si>
  <si>
    <t>文化和旅游</t>
  </si>
  <si>
    <t>图书馆</t>
  </si>
  <si>
    <t>艺术表演团体</t>
  </si>
  <si>
    <t>群众文化</t>
  </si>
  <si>
    <t>文化创作与保护</t>
  </si>
  <si>
    <t>文化和旅游市场管理</t>
  </si>
  <si>
    <t>其他文化和旅游支出</t>
  </si>
  <si>
    <t>文物</t>
  </si>
  <si>
    <t>文物保护</t>
  </si>
  <si>
    <t>博物馆</t>
  </si>
  <si>
    <t>体育</t>
  </si>
  <si>
    <t>运动项目管理</t>
  </si>
  <si>
    <t>体育竞赛</t>
  </si>
  <si>
    <t>体育训练</t>
  </si>
  <si>
    <t>体育场馆</t>
  </si>
  <si>
    <t>群众体育</t>
  </si>
  <si>
    <t>其他体育支出</t>
  </si>
  <si>
    <t>新闻出版电影</t>
  </si>
  <si>
    <t>广播电视</t>
  </si>
  <si>
    <t>广播电视事务</t>
  </si>
  <si>
    <t>其他广播电视支出</t>
  </si>
  <si>
    <t>其他文化旅游体育与传媒支出</t>
  </si>
  <si>
    <t>社会保障和就业支出</t>
  </si>
  <si>
    <t>人力资源和社会保障管理事务</t>
  </si>
  <si>
    <t>综合业务管理</t>
  </si>
  <si>
    <t>劳动保障监察</t>
  </si>
  <si>
    <t>就业管理事务</t>
  </si>
  <si>
    <t>社会保险业务管理事务</t>
  </si>
  <si>
    <t>社会保险经办机构</t>
  </si>
  <si>
    <t>公共就业服务和职业技能鉴定机构</t>
  </si>
  <si>
    <t>劳动人事争议调解仲裁</t>
  </si>
  <si>
    <t>其他人力资源和社会保障管理事务支出</t>
  </si>
  <si>
    <t>民政管理事务</t>
  </si>
  <si>
    <t>社会组织管理</t>
  </si>
  <si>
    <t>基层政权建设和社区治理</t>
  </si>
  <si>
    <t>其他民政管理事务支出</t>
  </si>
  <si>
    <t>行政事业单位养老支出</t>
  </si>
  <si>
    <t>行政单位离退休</t>
  </si>
  <si>
    <t>事业单位离退休</t>
  </si>
  <si>
    <t>离退休人员管理机构</t>
  </si>
  <si>
    <t>机关事业单位基本养老保险缴费支出</t>
  </si>
  <si>
    <t>机关事业单位职业年金缴费支出</t>
  </si>
  <si>
    <t>对机关事业单位基本养老保险基金的补助</t>
  </si>
  <si>
    <t>对机关事业单位职业年金的补助</t>
  </si>
  <si>
    <t>其他行政事业单位养老支出</t>
  </si>
  <si>
    <t>企业改革补助</t>
  </si>
  <si>
    <t>其他企业改革发展补助</t>
  </si>
  <si>
    <t>就业补助</t>
  </si>
  <si>
    <t>职业培训补贴</t>
  </si>
  <si>
    <t>社会保险补贴</t>
  </si>
  <si>
    <t>公益性岗位补贴</t>
  </si>
  <si>
    <t>就业见习补贴</t>
  </si>
  <si>
    <t>促进创业补贴</t>
  </si>
  <si>
    <t>其他就业补助支出</t>
  </si>
  <si>
    <t>抚恤</t>
  </si>
  <si>
    <t>死亡抚恤</t>
  </si>
  <si>
    <t>伤残抚恤</t>
  </si>
  <si>
    <t>在乡复员、退伍军人生活补助</t>
  </si>
  <si>
    <t>义务兵优待</t>
  </si>
  <si>
    <t>农村籍退役士兵老年生活补助</t>
  </si>
  <si>
    <t>其他优抚支出</t>
  </si>
  <si>
    <t>退役安置</t>
  </si>
  <si>
    <t>退役士兵安置</t>
  </si>
  <si>
    <t>军队移交政府的离退休人员安置</t>
  </si>
  <si>
    <t>军队转业干部安置</t>
  </si>
  <si>
    <t>其他退役安置支出</t>
  </si>
  <si>
    <t>社会福利</t>
  </si>
  <si>
    <t>儿童福利</t>
  </si>
  <si>
    <t>老年福利</t>
  </si>
  <si>
    <t>殡葬</t>
  </si>
  <si>
    <t>社会福利事业单位</t>
  </si>
  <si>
    <t>养老服务</t>
  </si>
  <si>
    <t>其他社会福利支出</t>
  </si>
  <si>
    <t>残疾人事业</t>
  </si>
  <si>
    <t>残疾人康复</t>
  </si>
  <si>
    <t>残疾人就业</t>
  </si>
  <si>
    <t>残疾人生活和护理补贴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</si>
  <si>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</si>
  <si>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</si>
  <si>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</si>
  <si>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</si>
  <si>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</si>
  <si>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</si>
  <si>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</si>
  <si>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</si>
  <si>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</si>
  <si>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</si>
  <si>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城市特困人员救助供养支出</t>
  </si>
  <si>
    <t>农村特困人员救助供养支出</t>
  </si>
  <si>
    <t>其他生活救助</t>
  </si>
  <si>
    <t>其他城市生活救助</t>
  </si>
  <si>
    <t>其他农村生活救助</t>
  </si>
  <si>
    <t>财政对基本养老保险基金的补助</t>
  </si>
  <si>
    <t>财政对企业职工基本养老保险基金的补助</t>
  </si>
  <si>
    <t>财政对城乡居民基本养老保险基金的补助</t>
  </si>
  <si>
    <t>退役军人管理事务</t>
  </si>
  <si>
    <t>拥军优属</t>
  </si>
  <si>
    <t>其他社会保障和就业支出</t>
  </si>
  <si>
    <t>卫生健康支出</t>
  </si>
  <si>
    <t>卫生健康管理事务</t>
  </si>
  <si>
    <t>其他卫生健康管理事务支出</t>
  </si>
  <si>
    <t>公立医院</t>
  </si>
  <si>
    <t>综合医院</t>
  </si>
  <si>
    <t>中医（民族）医院</t>
  </si>
  <si>
    <t>其他公立医院支出</t>
  </si>
  <si>
    <t>基层医疗卫生机构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</si>
  <si>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</si>
  <si>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</si>
  <si>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</si>
  <si>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</si>
  <si>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</si>
  <si>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</si>
  <si>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其他专业公共卫生机构</t>
  </si>
  <si>
    <t>基本公共卫生服务</t>
  </si>
  <si>
    <t>重大公共卫生服务</t>
  </si>
  <si>
    <t>突发公共卫生事件应急处理</t>
  </si>
  <si>
    <t>其他公共卫生支出</t>
  </si>
  <si>
    <t>中医药</t>
  </si>
  <si>
    <t>中医（民族医）药专项</t>
  </si>
  <si>
    <t>其他中医药支出</t>
  </si>
  <si>
    <t>计划生育事务</t>
  </si>
  <si>
    <t>计划生育机构</t>
  </si>
  <si>
    <t>计划生育服务</t>
  </si>
  <si>
    <t>其他计划生育事务支出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</si>
  <si>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</si>
  <si>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</si>
  <si>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</si>
  <si>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</si>
  <si>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</si>
  <si>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财政对基本医疗保险基金的补助</t>
  </si>
  <si>
    <t>财政对城乡居民基本医疗保险基金的补助</t>
  </si>
  <si>
    <t>医疗救助</t>
  </si>
  <si>
    <t>城乡医疗救助</t>
  </si>
  <si>
    <t>疾病应急救助</t>
  </si>
  <si>
    <t>优抚对象医疗</t>
  </si>
  <si>
    <t>优抚对象医疗补助</t>
  </si>
  <si>
    <t>其他优抚对象医疗支出</t>
  </si>
  <si>
    <t>医疗保障管理事务</t>
  </si>
  <si>
    <t>医疗保障政策管理</t>
  </si>
  <si>
    <t>医疗保障经办事务</t>
  </si>
  <si>
    <t>其他医疗保障管理事务支出</t>
  </si>
  <si>
    <t>老龄卫生健康事务</t>
  </si>
  <si>
    <t>其他卫生健康支出</t>
  </si>
  <si>
    <t>节能环保支出</t>
  </si>
  <si>
    <t>环境保护管理事务</t>
  </si>
  <si>
    <t>生态环境保护宣传</t>
  </si>
  <si>
    <t>生态环境保护行政许可</t>
  </si>
  <si>
    <t>其他环境保护管理事务支出</t>
  </si>
  <si>
    <t>环境监测与监察</t>
  </si>
  <si>
    <t>其他环境监测与监察支出</t>
  </si>
  <si>
    <t>污染防治</t>
  </si>
  <si>
    <t>水体</t>
  </si>
  <si>
    <t>放射源和放射性废物监管</t>
  </si>
  <si>
    <t>其他污染防治支出</t>
  </si>
  <si>
    <t>自然生态保护</t>
  </si>
  <si>
    <t>农村环境保护</t>
  </si>
  <si>
    <t>其他自然生态保护支出</t>
  </si>
  <si>
    <t>天然林保护</t>
  </si>
  <si>
    <t>停伐补助</t>
  </si>
  <si>
    <t>其他天然林保护支出</t>
  </si>
  <si>
    <t>退耕还林还草</t>
  </si>
  <si>
    <t>其他退耕还林还草支出</t>
  </si>
  <si>
    <t>能源节约利用</t>
  </si>
  <si>
    <t>污染减排</t>
  </si>
  <si>
    <t>生态环境监测与信息</t>
  </si>
  <si>
    <t>生态环境执法监察</t>
  </si>
  <si>
    <t>　　其他污染减排</t>
  </si>
  <si>
    <t>能源管理事务</t>
  </si>
  <si>
    <t>其他节能环保支出</t>
  </si>
  <si>
    <t>城乡社区支出</t>
  </si>
  <si>
    <t>城乡社区管理事务</t>
  </si>
  <si>
    <t>城管执法</t>
  </si>
  <si>
    <t>工程建设管理</t>
  </si>
  <si>
    <t>住宅建设与房地产市场监管</t>
  </si>
  <si>
    <t>其他城乡社区管理事务支出</t>
  </si>
  <si>
    <t>城乡社区规划与管理</t>
  </si>
  <si>
    <t>城乡社区公共设施</t>
  </si>
  <si>
    <t>小城镇基础设施建设</t>
  </si>
  <si>
    <t>其他城乡社区公共设施支出</t>
  </si>
  <si>
    <t>城乡社区环境卫生</t>
  </si>
  <si>
    <t>建设市场管理与监督</t>
  </si>
  <si>
    <t>其他城乡社区支出</t>
  </si>
  <si>
    <t>农林水支出</t>
  </si>
  <si>
    <t>农业农村</t>
  </si>
  <si>
    <t>农垦运行</t>
  </si>
  <si>
    <t>科技转化与推广服务</t>
  </si>
  <si>
    <t>病虫害控制</t>
  </si>
  <si>
    <t>农产品质量安全</t>
  </si>
  <si>
    <t>防灾减灾</t>
  </si>
  <si>
    <t>稳定农民收入补贴</t>
  </si>
  <si>
    <t>农业生产发展</t>
  </si>
  <si>
    <t>农产品加工与促销</t>
  </si>
  <si>
    <t>农业资源保护修复与利用</t>
  </si>
  <si>
    <t>耕地建设与利用</t>
  </si>
  <si>
    <t>农村道路建设</t>
  </si>
  <si>
    <t>渔业发展</t>
  </si>
  <si>
    <t>农田建设</t>
  </si>
  <si>
    <t>其他农业农村支出</t>
  </si>
  <si>
    <t>林业和草原</t>
  </si>
  <si>
    <t>事业机构</t>
  </si>
  <si>
    <t>森林资源培育</t>
  </si>
  <si>
    <t>湿地保护　</t>
  </si>
  <si>
    <t>技术推广与转化</t>
  </si>
  <si>
    <t>森林生态效益补偿</t>
  </si>
  <si>
    <t>林业草原防灾减灾</t>
  </si>
  <si>
    <t>其他林业和草原支出</t>
  </si>
  <si>
    <t>水利</t>
  </si>
  <si>
    <t>水利行业业务管理</t>
  </si>
  <si>
    <t>水利工程建设</t>
  </si>
  <si>
    <t>水利工程运行与维护</t>
  </si>
  <si>
    <t>水利前期工作</t>
  </si>
  <si>
    <t>水利执法监督</t>
  </si>
  <si>
    <t>水资源节约管理与保护</t>
  </si>
  <si>
    <t>防汛</t>
  </si>
  <si>
    <t>抗旱</t>
  </si>
  <si>
    <t>农村水利</t>
  </si>
  <si>
    <t>水利技术推广</t>
  </si>
  <si>
    <t>江河湖库水系综合整治</t>
  </si>
  <si>
    <t>大中型水库移民后期扶持专项支出</t>
  </si>
  <si>
    <t>农村供水</t>
  </si>
  <si>
    <t>农村人畜饮水</t>
  </si>
  <si>
    <t>其他水利支出</t>
  </si>
  <si>
    <t>巩固脱贫攻坚成果衔接乡村振兴</t>
  </si>
  <si>
    <t>农村基础设施建设</t>
  </si>
  <si>
    <t>生产发展</t>
  </si>
  <si>
    <t>其他巩固脱贫衔接乡村振兴支出</t>
  </si>
  <si>
    <t>农村综合改革</t>
  </si>
  <si>
    <t>对村级公益事业建设的补助</t>
  </si>
  <si>
    <t>国有农场办社会职能改革补助</t>
  </si>
  <si>
    <t>对村民委员会和村党支部的补助</t>
  </si>
  <si>
    <t>对村集体经济组织的补助</t>
  </si>
  <si>
    <t>农村综合改革支出示范试点补助</t>
  </si>
  <si>
    <t>其他农村综合改革支出</t>
  </si>
  <si>
    <t>普惠金融发展支出</t>
  </si>
  <si>
    <t>农业保险保费补贴</t>
  </si>
  <si>
    <t>创业担保贷款贴息及奖补</t>
  </si>
  <si>
    <t>其他普惠金融发展支出</t>
  </si>
  <si>
    <t>目标价格补贴</t>
  </si>
  <si>
    <t>其他目标价格补贴</t>
  </si>
  <si>
    <t>其他农林水支出</t>
  </si>
  <si>
    <t>交通运输支出</t>
  </si>
  <si>
    <t>公路水路运输</t>
  </si>
  <si>
    <t>公路建设</t>
  </si>
  <si>
    <t>公路养护</t>
  </si>
  <si>
    <t>公路和运输安全</t>
  </si>
  <si>
    <t>公路运输管理</t>
  </si>
  <si>
    <t>海事管理</t>
  </si>
  <si>
    <t>其他公路水路运输支出</t>
  </si>
  <si>
    <t>车辆购置税支出</t>
  </si>
  <si>
    <t>车辆购置税用于公路等基础设施建设支出</t>
  </si>
  <si>
    <t>其他交通运输支出</t>
  </si>
  <si>
    <t>资源勘探工业信息等支出</t>
  </si>
  <si>
    <t>资源勘探开发</t>
  </si>
  <si>
    <t>工业和信息产业监管</t>
  </si>
  <si>
    <t>其他制造业支出</t>
  </si>
  <si>
    <t>支持中小企业发展和管理支出</t>
  </si>
  <si>
    <t>中小企业发展专项</t>
  </si>
  <si>
    <t>其他支持中小企业发展和管理支出</t>
  </si>
  <si>
    <t>其他资源勘探工业信息等支出</t>
  </si>
  <si>
    <t>商业服务业等支出</t>
  </si>
  <si>
    <t>商业流通事务</t>
  </si>
  <si>
    <t>民贸民品贷款贴息</t>
  </si>
  <si>
    <t>其他商业流通事务支出</t>
  </si>
  <si>
    <t>涉外发展服务支出</t>
  </si>
  <si>
    <t>其他涉外发展服务支出</t>
  </si>
  <si>
    <t>其他商业服务业等支出</t>
  </si>
  <si>
    <t>金融支出</t>
  </si>
  <si>
    <t>其他金融支出</t>
  </si>
  <si>
    <t>自然资源海洋气象等支出</t>
  </si>
  <si>
    <t>自然资源事务</t>
  </si>
  <si>
    <t>自然资源规划及管理</t>
  </si>
  <si>
    <t>自然资源利用与保护</t>
  </si>
  <si>
    <t>自然资源社会公益服务</t>
  </si>
  <si>
    <t>自然资源调查与确权登记</t>
  </si>
  <si>
    <t>地质矿产资源与环境调查</t>
  </si>
  <si>
    <t>其他自然资源事务支出</t>
  </si>
  <si>
    <t>气象事务</t>
  </si>
  <si>
    <t>气象事业机构</t>
  </si>
  <si>
    <t>其他气象事务支出</t>
  </si>
  <si>
    <t>住房保障支出</t>
  </si>
  <si>
    <t>保障性安居工程支出</t>
  </si>
  <si>
    <t>廉租住房</t>
  </si>
  <si>
    <t>棚户区改造</t>
  </si>
  <si>
    <t>农村危房改造</t>
  </si>
  <si>
    <t>保障性住房租金补贴</t>
  </si>
  <si>
    <t>公共租赁住房</t>
  </si>
  <si>
    <t>老旧小区改造</t>
  </si>
  <si>
    <t>保障性租赁住房</t>
  </si>
  <si>
    <t>住房租赁市场发展</t>
  </si>
  <si>
    <t>其他保障性安居工程支出</t>
  </si>
  <si>
    <t>住房改革支出</t>
  </si>
  <si>
    <t>住房公积金</t>
  </si>
  <si>
    <t>城乡社区住宅</t>
  </si>
  <si>
    <t>其他城乡社区住宅支出</t>
  </si>
  <si>
    <t>粮油物资储备支出</t>
  </si>
  <si>
    <t>粮油物资事务</t>
  </si>
  <si>
    <t>其他粮油物资事务支出</t>
  </si>
  <si>
    <t>能源储备</t>
  </si>
  <si>
    <t>媒体储备</t>
  </si>
  <si>
    <t>重要商品储备</t>
  </si>
  <si>
    <t>医药储备</t>
  </si>
  <si>
    <t>灾害防治及应急管理支出</t>
  </si>
  <si>
    <t>应急管理事务</t>
  </si>
  <si>
    <t>安全监管</t>
  </si>
  <si>
    <t>灾害风险防治</t>
  </si>
  <si>
    <t>应急管理</t>
  </si>
  <si>
    <t>其他应急管理支出</t>
  </si>
  <si>
    <t>消防救援事务</t>
  </si>
  <si>
    <t>消防应急救援</t>
  </si>
  <si>
    <t>其他消防救援事务支出</t>
  </si>
  <si>
    <t>地震事务</t>
  </si>
  <si>
    <t>地震事业机构</t>
  </si>
  <si>
    <t>自然灾害防治</t>
  </si>
  <si>
    <t>其他自然灾害防治支出</t>
  </si>
  <si>
    <t>自然灾害救灾及恢复重建支出</t>
  </si>
  <si>
    <t>自然灾害救灾补助</t>
  </si>
  <si>
    <t>其他自然灾害救灾及恢复重建支出</t>
  </si>
  <si>
    <t>其他自然灾害防治及应急管理支出</t>
  </si>
  <si>
    <t>预备费</t>
  </si>
  <si>
    <t>其他支出</t>
  </si>
  <si>
    <t>债务付息支出</t>
  </si>
  <si>
    <t>地方政府一般债务付息支出</t>
  </si>
  <si>
    <t>地方政府一般债券付息支出</t>
  </si>
  <si>
    <t>地方政府向国际组织借款付息支出</t>
  </si>
  <si>
    <t>债务发行费用支出</t>
  </si>
  <si>
    <t>地方政府一般债务发行费用支出</t>
  </si>
  <si>
    <t>一般公共预算支出合计</t>
  </si>
  <si>
    <t>债务还本支出</t>
  </si>
  <si>
    <t>地方政府一般债券还本支出</t>
  </si>
  <si>
    <t>地方政府向国际组织借款还本支出</t>
  </si>
  <si>
    <t>转移性支出</t>
  </si>
  <si>
    <t>上解支出</t>
  </si>
  <si>
    <t>体制上解支出</t>
  </si>
  <si>
    <t>专项上解支出</t>
  </si>
  <si>
    <t xml:space="preserve">  调出资金</t>
  </si>
  <si>
    <t xml:space="preserve">  安排预算稳定调节资金</t>
  </si>
  <si>
    <t xml:space="preserve">  年终结余</t>
  </si>
  <si>
    <t>一般公共预算支出总计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</si>
</sst>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 "/>
  </numFmts>
  <fonts count="27">
    <font>
      <sz val="12"/>
      <name val="Verdana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sz val="11"/>
      <color indexed="9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0"/>
      <color indexed="9"/>
      <name val="宋体"/>
      <charset val="134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sz val="11"/>
      <color indexed="17"/>
      <name val="宋体"/>
      <charset val="0"/>
    </font>
    <font>
      <u/>
      <sz val="11"/>
      <color indexed="12"/>
      <name val="宋体"/>
      <charset val="0"/>
    </font>
    <font>
      <sz val="10"/>
      <color indexed="8"/>
      <name val="宋体"/>
      <charset val="134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5" borderId="4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horizontal="right" vertical="center"/>
    </xf>
    <xf numFmtId="0" fontId="24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>
      <alignment vertical="center"/>
    </xf>
    <xf numFmtId="0" fontId="0" fillId="0" borderId="1" xfId="0" applyNumberFormat="1" applyFont="1" applyFill="1" applyBorder="1" applyAlignment="1">
      <alignment horizontal="left" vertical="center" indent="1"/>
    </xf>
    <xf numFmtId="177" fontId="1" fillId="0" borderId="2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left" vertical="center" indent="2"/>
    </xf>
    <xf numFmtId="0" fontId="1" fillId="0" borderId="1" xfId="0" applyNumberFormat="1" applyFont="1" applyFill="1" applyBorder="1" applyAlignment="1">
      <alignment horizontal="left" vertical="center" indent="2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left" vertical="center" indent="1"/>
    </xf>
    <xf numFmtId="0" fontId="1" fillId="0" borderId="1" xfId="0" applyNumberFormat="1" applyFont="1" applyFill="1" applyBorder="1" applyAlignment="1">
      <alignment horizontal="left" vertical="center"/>
    </xf>
    <xf numFmtId="0" fontId="0" fillId="0" borderId="3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right" vertical="center"/>
    </xf>
    <xf numFmtId="177" fontId="1" fillId="0" borderId="3" xfId="0" applyNumberFormat="1" applyFont="1" applyFill="1" applyBorder="1" applyAlignment="1">
      <alignment horizontal="right" vertical="center"/>
    </xf>
    <xf numFmtId="0" fontId="0" fillId="0" borderId="3" xfId="0" applyNumberFormat="1" applyFont="1" applyFill="1" applyBorder="1">
      <alignment vertical="center"/>
    </xf>
    <xf numFmtId="0" fontId="25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>
      <alignment vertical="center"/>
    </xf>
    <xf numFmtId="0" fontId="1" fillId="0" borderId="3" xfId="0" applyNumberFormat="1" applyFont="1" applyFill="1" applyBorder="1" applyAlignment="1">
      <alignment horizontal="left" vertical="center" indent="2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强调文字颜色 6" xfId="6"/>
    <cellStyle name="标题" xfId="7"/>
    <cellStyle name="货币[0]" xfId="8" builtinId="7"/>
    <cellStyle name="强调文字颜色 3" xfId="9"/>
    <cellStyle name="20% - 强调文字颜色 4" xfId="10"/>
    <cellStyle name="20% - 强调文字颜色 1" xfId="11"/>
    <cellStyle name="计算" xfId="12"/>
    <cellStyle name="60% - 强调文字颜色 4" xfId="13"/>
    <cellStyle name="输出" xfId="14"/>
    <cellStyle name="60% - 强调文字颜色 1" xfId="15"/>
    <cellStyle name="标题 3" xfId="16"/>
    <cellStyle name="超链接" xfId="17" builtinId="8"/>
    <cellStyle name="已访问的超链接" xfId="18" builtinId="9"/>
    <cellStyle name="注释" xfId="19"/>
    <cellStyle name="60% - 强调文字颜色 2" xfId="20"/>
    <cellStyle name="标题 4" xfId="21"/>
    <cellStyle name="警告文本" xfId="22"/>
    <cellStyle name="解释性文本" xfId="23"/>
    <cellStyle name="标题 1" xfId="24"/>
    <cellStyle name="标题 2" xfId="25"/>
    <cellStyle name="20% - 强调文字颜色 3" xfId="26"/>
    <cellStyle name="输入" xfId="27"/>
    <cellStyle name="检查单元格" xfId="28"/>
    <cellStyle name="20% - 强调文字颜色 6" xfId="29"/>
    <cellStyle name="强调文字颜色 2" xfId="30"/>
    <cellStyle name="链接单元格" xfId="31"/>
    <cellStyle name="汇总" xfId="32"/>
    <cellStyle name="好" xfId="33"/>
    <cellStyle name="40% - 强调文字颜色 3" xfId="34"/>
    <cellStyle name="差" xfId="35"/>
    <cellStyle name="适中" xfId="36"/>
    <cellStyle name="20% - 强调文字颜色 5" xfId="37"/>
    <cellStyle name="强调文字颜色 1" xfId="38"/>
    <cellStyle name="40% - 强调文字颜色 1" xfId="39"/>
    <cellStyle name="20% - 强调文字颜色 2" xfId="40"/>
    <cellStyle name="40% - 强调文字颜色 2" xfId="41"/>
    <cellStyle name="60% - 强调文字颜色 3" xfId="42"/>
    <cellStyle name="40% - 强调文字颜色 4" xfId="43"/>
    <cellStyle name="强调文字颜色 5" xfId="44"/>
    <cellStyle name="40% - 强调文字颜色 5" xfId="45"/>
    <cellStyle name="60% - 强调文字颜色 5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>
              <a:alpha val="100000"/>
            </a:srgbClr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75"/>
  <sheetViews>
    <sheetView showZeros="0" tabSelected="1" topLeftCell="A2" workbookViewId="0">
      <selection activeCell="A3" sqref="3:3"/>
    </sheetView>
  </sheetViews>
  <sheetFormatPr defaultColWidth="9" defaultRowHeight="15" outlineLevelCol="4"/>
  <cols>
    <col min="1" max="1" width="36.54" style="1" customWidth="1"/>
    <col min="2" max="2" width="12.7" style="1" customWidth="1"/>
    <col min="3" max="3" width="9.08" style="1" customWidth="1"/>
    <col min="4" max="4" width="11.3066666666667" style="2" customWidth="1"/>
    <col min="5" max="5" width="9.1" style="1" customWidth="1"/>
    <col min="6" max="1987" width="15" style="1" customWidth="1"/>
    <col min="1988" max="16384" width="9" style="1"/>
  </cols>
  <sheetData>
    <row r="1" ht="33" customHeight="1" spans="1:5">
      <c r="A1" s="3" t="s">
        <v>0</v>
      </c>
      <c r="B1" s="3"/>
      <c r="C1" s="3"/>
      <c r="D1" s="3"/>
      <c r="E1" s="3"/>
    </row>
    <row r="2" spans="5:5">
      <c r="E2" s="4" t="s">
        <v>1</v>
      </c>
    </row>
    <row r="3" ht="34" customHeight="1" spans="1:5">
      <c r="A3" s="5" t="s">
        <v>2</v>
      </c>
      <c r="B3" s="6" t="s">
        <v>3</v>
      </c>
      <c r="C3" s="6" t="s">
        <v>4</v>
      </c>
      <c r="D3" s="6" t="s">
        <v>5</v>
      </c>
      <c r="E3" s="5" t="s">
        <v>6</v>
      </c>
    </row>
    <row r="4" spans="1:5">
      <c r="A4" s="7" t="s">
        <v>7</v>
      </c>
      <c r="B4" s="8">
        <f>B5+B12+B18+B25+B31+B36+B43+B46+B51+B55+B59+B61+B65+B67+B72+B78+B82+B86+B92+B96+B105+B101+B103</f>
        <v>43687</v>
      </c>
      <c r="C4" s="8">
        <f>C5+C12+C18+C25+C31+C36+C43+C46+C51+C55+C59+C61+C65+C67+C72+C78+C82+C86+C92+C96+C105+C101+C103</f>
        <v>41037</v>
      </c>
      <c r="D4" s="9">
        <f t="shared" ref="D4:D67" si="0">C4/B4*100</f>
        <v>93.9341222789388</v>
      </c>
      <c r="E4" s="10"/>
    </row>
    <row r="5" spans="1:5">
      <c r="A5" s="11" t="s">
        <v>8</v>
      </c>
      <c r="B5" s="12">
        <v>362</v>
      </c>
      <c r="C5" s="8">
        <f>SUM(C6:C11)</f>
        <v>236</v>
      </c>
      <c r="D5" s="9">
        <f>C5/B5*100</f>
        <v>65.1933701657459</v>
      </c>
      <c r="E5" s="10"/>
    </row>
    <row r="6" spans="1:5">
      <c r="A6" s="13" t="s">
        <v>9</v>
      </c>
      <c r="B6" s="12">
        <v>320</v>
      </c>
      <c r="C6" s="8">
        <v>236</v>
      </c>
      <c r="D6" s="9">
        <f>C6/B6*100</f>
        <v>73.75</v>
      </c>
      <c r="E6" s="10"/>
    </row>
    <row r="7" spans="1:5">
      <c r="A7" s="13" t="s">
        <v>10</v>
      </c>
      <c r="B7" s="12"/>
      <c r="C7" s="8"/>
      <c r="D7" s="9"/>
      <c r="E7" s="10"/>
    </row>
    <row r="8" spans="1:5">
      <c r="A8" s="13" t="s">
        <v>11</v>
      </c>
      <c r="B8" s="12">
        <v>42</v>
      </c>
      <c r="C8" s="8"/>
      <c r="D8" s="9">
        <f>C8/B8*100</f>
        <v>0</v>
      </c>
      <c r="E8" s="10"/>
    </row>
    <row r="9" spans="1:5">
      <c r="A9" s="14" t="s">
        <v>12</v>
      </c>
      <c r="B9" s="8"/>
      <c r="C9" s="8"/>
      <c r="D9" s="9"/>
      <c r="E9" s="10"/>
    </row>
    <row r="10" spans="1:5">
      <c r="A10" s="14" t="s">
        <v>13</v>
      </c>
      <c r="B10" s="8"/>
      <c r="C10" s="8"/>
      <c r="D10" s="9"/>
      <c r="E10" s="10"/>
    </row>
    <row r="11" spans="1:5">
      <c r="A11" s="13" t="s">
        <v>14</v>
      </c>
      <c r="B11" s="8"/>
      <c r="C11" s="8"/>
      <c r="D11" s="9"/>
      <c r="E11" s="10"/>
    </row>
    <row r="12" spans="1:5">
      <c r="A12" s="11" t="s">
        <v>15</v>
      </c>
      <c r="B12" s="12">
        <v>331</v>
      </c>
      <c r="C12" s="8">
        <f>SUM(C13:C17)</f>
        <v>309</v>
      </c>
      <c r="D12" s="9">
        <f>C12/B12*100</f>
        <v>93.3534743202417</v>
      </c>
      <c r="E12" s="10"/>
    </row>
    <row r="13" spans="1:5">
      <c r="A13" s="13" t="s">
        <v>9</v>
      </c>
      <c r="B13" s="12">
        <v>280</v>
      </c>
      <c r="C13" s="8">
        <v>309</v>
      </c>
      <c r="D13" s="9">
        <f>C13/B13*100</f>
        <v>110.357142857143</v>
      </c>
      <c r="E13" s="10"/>
    </row>
    <row r="14" spans="1:5">
      <c r="A14" s="13" t="s">
        <v>16</v>
      </c>
      <c r="B14" s="12">
        <v>3</v>
      </c>
      <c r="C14" s="8"/>
      <c r="D14" s="9">
        <f>C14/B14*100</f>
        <v>0</v>
      </c>
      <c r="E14" s="10"/>
    </row>
    <row r="15" spans="1:5">
      <c r="A15" s="13" t="s">
        <v>17</v>
      </c>
      <c r="B15" s="12">
        <v>48</v>
      </c>
      <c r="C15" s="8"/>
      <c r="D15" s="9">
        <f>C15/B15*100</f>
        <v>0</v>
      </c>
      <c r="E15" s="10"/>
    </row>
    <row r="16" spans="1:5">
      <c r="A16" s="13" t="s">
        <v>13</v>
      </c>
      <c r="B16" s="15"/>
      <c r="C16" s="8"/>
      <c r="D16" s="9"/>
      <c r="E16" s="10"/>
    </row>
    <row r="17" spans="1:5">
      <c r="A17" s="13" t="s">
        <v>18</v>
      </c>
      <c r="B17" s="15"/>
      <c r="C17" s="8"/>
      <c r="D17" s="9"/>
      <c r="E17" s="10"/>
    </row>
    <row r="18" spans="1:5">
      <c r="A18" s="11" t="s">
        <v>19</v>
      </c>
      <c r="B18" s="15">
        <f>SUM(B19:B24)</f>
        <v>28792</v>
      </c>
      <c r="C18" s="8">
        <f>SUM(C19:C24)</f>
        <v>27808</v>
      </c>
      <c r="D18" s="9">
        <f>C18/B18*100</f>
        <v>96.5823839955543</v>
      </c>
      <c r="E18" s="10"/>
    </row>
    <row r="19" spans="1:5">
      <c r="A19" s="13" t="s">
        <v>9</v>
      </c>
      <c r="B19" s="12">
        <v>9690</v>
      </c>
      <c r="C19" s="8">
        <v>10108</v>
      </c>
      <c r="D19" s="9">
        <f>C19/B19*100</f>
        <v>104.313725490196</v>
      </c>
      <c r="E19" s="10"/>
    </row>
    <row r="20" spans="1:5">
      <c r="A20" s="13" t="s">
        <v>20</v>
      </c>
      <c r="B20" s="10"/>
      <c r="C20" s="10"/>
      <c r="D20" s="9"/>
      <c r="E20" s="10"/>
    </row>
    <row r="21" spans="1:5">
      <c r="A21" s="13" t="s">
        <v>10</v>
      </c>
      <c r="B21" s="12">
        <v>658</v>
      </c>
      <c r="C21" s="8"/>
      <c r="D21" s="9">
        <f>C21/B21*100</f>
        <v>0</v>
      </c>
      <c r="E21" s="10"/>
    </row>
    <row r="22" spans="1:5">
      <c r="A22" s="13" t="s">
        <v>21</v>
      </c>
      <c r="B22" s="12">
        <v>376</v>
      </c>
      <c r="C22" s="8"/>
      <c r="D22" s="9">
        <f>C22/B22*100</f>
        <v>0</v>
      </c>
      <c r="E22" s="10"/>
    </row>
    <row r="23" spans="1:5">
      <c r="A23" s="13" t="s">
        <v>13</v>
      </c>
      <c r="B23" s="12">
        <v>16856</v>
      </c>
      <c r="C23" s="8">
        <v>17700</v>
      </c>
      <c r="D23" s="9">
        <f>C23/B23*100</f>
        <v>105.00711912672</v>
      </c>
      <c r="E23" s="10"/>
    </row>
    <row r="24" spans="1:5">
      <c r="A24" s="13" t="s">
        <v>22</v>
      </c>
      <c r="B24" s="12">
        <v>1212</v>
      </c>
      <c r="C24" s="8"/>
      <c r="D24" s="9">
        <f>C24/B24*100</f>
        <v>0</v>
      </c>
      <c r="E24" s="10"/>
    </row>
    <row r="25" spans="1:5">
      <c r="A25" s="11" t="s">
        <v>23</v>
      </c>
      <c r="B25" s="12">
        <v>1820</v>
      </c>
      <c r="C25" s="8">
        <f>SUM(C26:C30)</f>
        <v>669</v>
      </c>
      <c r="D25" s="9">
        <f>C25/B25*100</f>
        <v>36.7582417582418</v>
      </c>
      <c r="E25" s="10"/>
    </row>
    <row r="26" spans="1:5">
      <c r="A26" s="13" t="s">
        <v>9</v>
      </c>
      <c r="B26" s="8">
        <v>565</v>
      </c>
      <c r="C26" s="8">
        <v>662</v>
      </c>
      <c r="D26" s="9">
        <f>C26/B26*100</f>
        <v>117.16814159292</v>
      </c>
      <c r="E26" s="10"/>
    </row>
    <row r="27" spans="1:5">
      <c r="A27" s="13" t="s">
        <v>24</v>
      </c>
      <c r="B27" s="8">
        <v>40</v>
      </c>
      <c r="C27" s="8"/>
      <c r="D27" s="9">
        <f>C27/B27*100</f>
        <v>0</v>
      </c>
      <c r="E27" s="10"/>
    </row>
    <row r="28" spans="1:5">
      <c r="A28" s="13" t="s">
        <v>25</v>
      </c>
      <c r="B28" s="8"/>
      <c r="C28" s="8">
        <v>7</v>
      </c>
      <c r="D28" s="9"/>
      <c r="E28" s="10"/>
    </row>
    <row r="29" spans="1:5">
      <c r="A29" s="13" t="s">
        <v>13</v>
      </c>
      <c r="B29" s="8"/>
      <c r="C29" s="8"/>
      <c r="D29" s="9"/>
      <c r="E29" s="10"/>
    </row>
    <row r="30" spans="1:5">
      <c r="A30" s="13" t="s">
        <v>26</v>
      </c>
      <c r="B30" s="8">
        <v>1215</v>
      </c>
      <c r="C30" s="8"/>
      <c r="D30" s="9">
        <f>C30/B30*100</f>
        <v>0</v>
      </c>
      <c r="E30" s="10"/>
    </row>
    <row r="31" spans="1:5">
      <c r="A31" s="11" t="s">
        <v>27</v>
      </c>
      <c r="B31" s="15">
        <v>70</v>
      </c>
      <c r="C31" s="8">
        <f>SUM(C32:C35)</f>
        <v>0</v>
      </c>
      <c r="D31" s="9">
        <f>C31/B31*100</f>
        <v>0</v>
      </c>
      <c r="E31" s="10"/>
    </row>
    <row r="32" spans="1:5">
      <c r="A32" s="13" t="s">
        <v>9</v>
      </c>
      <c r="B32" s="15"/>
      <c r="C32" s="8"/>
      <c r="D32" s="9"/>
      <c r="E32" s="10"/>
    </row>
    <row r="33" spans="1:5">
      <c r="A33" s="13" t="s">
        <v>28</v>
      </c>
      <c r="B33" s="15"/>
      <c r="C33" s="8"/>
      <c r="D33" s="9"/>
      <c r="E33" s="10"/>
    </row>
    <row r="34" spans="1:5">
      <c r="A34" s="13" t="s">
        <v>29</v>
      </c>
      <c r="B34" s="15">
        <v>70</v>
      </c>
      <c r="C34" s="8"/>
      <c r="D34" s="9">
        <f>C34/B34*100</f>
        <v>0</v>
      </c>
      <c r="E34" s="10"/>
    </row>
    <row r="35" spans="1:5">
      <c r="A35" s="13" t="s">
        <v>30</v>
      </c>
      <c r="B35" s="15"/>
      <c r="C35" s="8"/>
      <c r="D35" s="9"/>
      <c r="E35" s="10"/>
    </row>
    <row r="36" spans="1:5">
      <c r="A36" s="11" t="s">
        <v>31</v>
      </c>
      <c r="B36" s="15">
        <v>1392</v>
      </c>
      <c r="C36" s="8">
        <f>SUM(C37:C42)</f>
        <v>1608</v>
      </c>
      <c r="D36" s="9">
        <f>C36/B36*100</f>
        <v>115.51724137931</v>
      </c>
      <c r="E36" s="10"/>
    </row>
    <row r="37" spans="1:5">
      <c r="A37" s="13" t="s">
        <v>9</v>
      </c>
      <c r="B37" s="15">
        <v>701</v>
      </c>
      <c r="C37" s="8">
        <v>622</v>
      </c>
      <c r="D37" s="9">
        <f>C37/B37*100</f>
        <v>88.7303851640514</v>
      </c>
      <c r="E37" s="10"/>
    </row>
    <row r="38" spans="1:5">
      <c r="A38" s="13" t="s">
        <v>10</v>
      </c>
      <c r="B38" s="15"/>
      <c r="C38" s="8">
        <v>23</v>
      </c>
      <c r="D38" s="9"/>
      <c r="E38" s="10"/>
    </row>
    <row r="39" spans="1:5">
      <c r="A39" s="13" t="s">
        <v>32</v>
      </c>
      <c r="B39" s="15">
        <v>77</v>
      </c>
      <c r="C39" s="8"/>
      <c r="D39" s="9">
        <f>C39/B39*100</f>
        <v>0</v>
      </c>
      <c r="E39" s="10"/>
    </row>
    <row r="40" spans="1:5">
      <c r="A40" s="13" t="s">
        <v>33</v>
      </c>
      <c r="B40" s="15"/>
      <c r="C40" s="8"/>
      <c r="D40" s="9"/>
      <c r="E40" s="10"/>
    </row>
    <row r="41" spans="1:5">
      <c r="A41" s="13" t="s">
        <v>13</v>
      </c>
      <c r="B41" s="15">
        <v>598</v>
      </c>
      <c r="C41" s="8">
        <v>963</v>
      </c>
      <c r="D41" s="9">
        <f>C41/B41*100</f>
        <v>161.036789297659</v>
      </c>
      <c r="E41" s="10"/>
    </row>
    <row r="42" spans="1:5">
      <c r="A42" s="13" t="s">
        <v>34</v>
      </c>
      <c r="B42" s="15">
        <v>16</v>
      </c>
      <c r="C42" s="8"/>
      <c r="D42" s="9">
        <f>C42/B42*100</f>
        <v>0</v>
      </c>
      <c r="E42" s="10"/>
    </row>
    <row r="43" spans="1:5">
      <c r="A43" s="11" t="s">
        <v>35</v>
      </c>
      <c r="B43" s="15">
        <v>1762</v>
      </c>
      <c r="C43" s="8">
        <f>SUM(C44:C45)</f>
        <v>1478</v>
      </c>
      <c r="D43" s="9">
        <f>C43/B43*100</f>
        <v>83.8819523269012</v>
      </c>
      <c r="E43" s="10"/>
    </row>
    <row r="44" spans="1:5">
      <c r="A44" s="13" t="s">
        <v>9</v>
      </c>
      <c r="B44" s="15">
        <v>1762</v>
      </c>
      <c r="C44" s="8">
        <v>1478</v>
      </c>
      <c r="D44" s="9">
        <f>C44/B44*100</f>
        <v>83.8819523269012</v>
      </c>
      <c r="E44" s="10"/>
    </row>
    <row r="45" spans="1:5">
      <c r="A45" s="13" t="s">
        <v>36</v>
      </c>
      <c r="B45" s="15"/>
      <c r="C45" s="8"/>
      <c r="D45" s="9"/>
      <c r="E45" s="10"/>
    </row>
    <row r="46" spans="1:5">
      <c r="A46" s="11" t="s">
        <v>37</v>
      </c>
      <c r="B46" s="15">
        <v>333</v>
      </c>
      <c r="C46" s="8">
        <f>SUM(C47:C50)</f>
        <v>328</v>
      </c>
      <c r="D46" s="9">
        <f>C46/B46*100</f>
        <v>98.4984984984985</v>
      </c>
      <c r="E46" s="10"/>
    </row>
    <row r="47" spans="1:5">
      <c r="A47" s="13" t="s">
        <v>9</v>
      </c>
      <c r="B47" s="15">
        <v>289</v>
      </c>
      <c r="C47" s="8">
        <v>328</v>
      </c>
      <c r="D47" s="9">
        <f>C47/B47*100</f>
        <v>113.494809688581</v>
      </c>
      <c r="E47" s="10"/>
    </row>
    <row r="48" spans="1:5">
      <c r="A48" s="13" t="s">
        <v>38</v>
      </c>
      <c r="B48" s="15">
        <v>44</v>
      </c>
      <c r="C48" s="8"/>
      <c r="D48" s="9">
        <f>C48/B48*100</f>
        <v>0</v>
      </c>
      <c r="E48" s="10"/>
    </row>
    <row r="49" spans="1:5">
      <c r="A49" s="13" t="s">
        <v>13</v>
      </c>
      <c r="B49" s="15"/>
      <c r="C49" s="8"/>
      <c r="D49" s="9"/>
      <c r="E49" s="10"/>
    </row>
    <row r="50" spans="1:5">
      <c r="A50" s="13" t="s">
        <v>39</v>
      </c>
      <c r="B50" s="15"/>
      <c r="C50" s="8"/>
      <c r="D50" s="9"/>
      <c r="E50" s="10"/>
    </row>
    <row r="51" spans="1:5">
      <c r="A51" s="11" t="s">
        <v>40</v>
      </c>
      <c r="B51" s="15">
        <v>1852</v>
      </c>
      <c r="C51" s="8">
        <f>SUM(C52:C54)</f>
        <v>2058</v>
      </c>
      <c r="D51" s="9">
        <f>C51/B51*100</f>
        <v>111.123110151188</v>
      </c>
      <c r="E51" s="10"/>
    </row>
    <row r="52" spans="1:5">
      <c r="A52" s="13" t="s">
        <v>9</v>
      </c>
      <c r="B52" s="15">
        <v>1601</v>
      </c>
      <c r="C52" s="8">
        <v>2021</v>
      </c>
      <c r="D52" s="9">
        <f>C52/B52*100</f>
        <v>126.233603997502</v>
      </c>
      <c r="E52" s="10"/>
    </row>
    <row r="53" spans="1:5">
      <c r="A53" s="13" t="s">
        <v>13</v>
      </c>
      <c r="B53" s="15">
        <v>251</v>
      </c>
      <c r="C53" s="8"/>
      <c r="D53" s="9">
        <f>C53/B53*100</f>
        <v>0</v>
      </c>
      <c r="E53" s="10"/>
    </row>
    <row r="54" spans="1:5">
      <c r="A54" s="13" t="s">
        <v>41</v>
      </c>
      <c r="B54" s="15"/>
      <c r="C54" s="8">
        <v>37</v>
      </c>
      <c r="D54" s="9"/>
      <c r="E54" s="10"/>
    </row>
    <row r="55" spans="1:5">
      <c r="A55" s="11" t="s">
        <v>42</v>
      </c>
      <c r="B55" s="15">
        <v>132</v>
      </c>
      <c r="C55" s="8">
        <f>SUM(C56:C58)</f>
        <v>97</v>
      </c>
      <c r="D55" s="9">
        <f>C55/B55*100</f>
        <v>73.4848484848485</v>
      </c>
      <c r="E55" s="10"/>
    </row>
    <row r="56" spans="1:5">
      <c r="A56" s="13" t="s">
        <v>9</v>
      </c>
      <c r="B56" s="15"/>
      <c r="C56" s="8">
        <v>97</v>
      </c>
      <c r="D56" s="9"/>
      <c r="E56" s="10"/>
    </row>
    <row r="57" spans="1:5">
      <c r="A57" s="13" t="s">
        <v>43</v>
      </c>
      <c r="B57" s="15">
        <v>41</v>
      </c>
      <c r="C57" s="8"/>
      <c r="D57" s="9">
        <f>C57/B57*100</f>
        <v>0</v>
      </c>
      <c r="E57" s="10"/>
    </row>
    <row r="58" spans="1:5">
      <c r="A58" s="13" t="s">
        <v>13</v>
      </c>
      <c r="B58" s="15">
        <v>91</v>
      </c>
      <c r="C58" s="8"/>
      <c r="D58" s="9">
        <f>C58/B58*100</f>
        <v>0</v>
      </c>
      <c r="E58" s="10"/>
    </row>
    <row r="59" spans="1:5">
      <c r="A59" s="11" t="s">
        <v>44</v>
      </c>
      <c r="B59" s="15"/>
      <c r="C59" s="8"/>
      <c r="D59" s="9"/>
      <c r="E59" s="10"/>
    </row>
    <row r="60" spans="1:5">
      <c r="A60" s="13" t="s">
        <v>45</v>
      </c>
      <c r="B60" s="15"/>
      <c r="C60" s="8"/>
      <c r="D60" s="9"/>
      <c r="E60" s="10"/>
    </row>
    <row r="61" spans="1:5">
      <c r="A61" s="11" t="s">
        <v>46</v>
      </c>
      <c r="B61" s="15">
        <v>71</v>
      </c>
      <c r="C61" s="8">
        <f>SUM(C62:C64)</f>
        <v>100</v>
      </c>
      <c r="D61" s="9">
        <f>C61/B61*100</f>
        <v>140.845070422535</v>
      </c>
      <c r="E61" s="10"/>
    </row>
    <row r="62" spans="1:5">
      <c r="A62" s="13" t="s">
        <v>9</v>
      </c>
      <c r="B62" s="15"/>
      <c r="C62" s="8"/>
      <c r="D62" s="9"/>
      <c r="E62" s="10"/>
    </row>
    <row r="63" spans="1:5">
      <c r="A63" s="13" t="s">
        <v>47</v>
      </c>
      <c r="B63" s="15">
        <v>71</v>
      </c>
      <c r="C63" s="8">
        <v>100</v>
      </c>
      <c r="D63" s="9">
        <f>C63/B63*100</f>
        <v>140.845070422535</v>
      </c>
      <c r="E63" s="10"/>
    </row>
    <row r="64" spans="1:5">
      <c r="A64" s="13" t="s">
        <v>48</v>
      </c>
      <c r="B64" s="15"/>
      <c r="C64" s="8"/>
      <c r="D64" s="9"/>
      <c r="E64" s="10"/>
    </row>
    <row r="65" spans="1:5">
      <c r="A65" s="11" t="s">
        <v>49</v>
      </c>
      <c r="B65" s="15">
        <v>33</v>
      </c>
      <c r="C65" s="8">
        <f>C66</f>
        <v>39</v>
      </c>
      <c r="D65" s="9">
        <f>C65/B65*100</f>
        <v>118.181818181818</v>
      </c>
      <c r="E65" s="10"/>
    </row>
    <row r="66" spans="1:5">
      <c r="A66" s="13" t="s">
        <v>9</v>
      </c>
      <c r="B66" s="15">
        <v>33</v>
      </c>
      <c r="C66" s="8">
        <v>39</v>
      </c>
      <c r="D66" s="9">
        <f>C66/B66*100</f>
        <v>118.181818181818</v>
      </c>
      <c r="E66" s="10"/>
    </row>
    <row r="67" spans="1:5">
      <c r="A67" s="11" t="s">
        <v>50</v>
      </c>
      <c r="B67" s="15">
        <v>334</v>
      </c>
      <c r="C67" s="8">
        <f>SUM(C68:C71)</f>
        <v>279</v>
      </c>
      <c r="D67" s="9">
        <f>C67/B67*100</f>
        <v>83.5329341317365</v>
      </c>
      <c r="E67" s="10"/>
    </row>
    <row r="68" spans="1:5">
      <c r="A68" s="13" t="s">
        <v>9</v>
      </c>
      <c r="B68" s="15">
        <v>199</v>
      </c>
      <c r="C68" s="8">
        <v>192</v>
      </c>
      <c r="D68" s="9">
        <f t="shared" ref="D68:D131" si="1">C68/B68*100</f>
        <v>96.4824120603015</v>
      </c>
      <c r="E68" s="10"/>
    </row>
    <row r="69" spans="1:5">
      <c r="A69" s="13" t="s">
        <v>51</v>
      </c>
      <c r="B69" s="15"/>
      <c r="C69" s="8">
        <v>15</v>
      </c>
      <c r="D69" s="9"/>
      <c r="E69" s="10"/>
    </row>
    <row r="70" spans="1:5">
      <c r="A70" s="13" t="s">
        <v>13</v>
      </c>
      <c r="B70" s="15"/>
      <c r="C70" s="8"/>
      <c r="D70" s="9"/>
      <c r="E70" s="10"/>
    </row>
    <row r="71" spans="1:5">
      <c r="A71" s="13" t="s">
        <v>52</v>
      </c>
      <c r="B71" s="15">
        <v>135</v>
      </c>
      <c r="C71" s="8">
        <v>72</v>
      </c>
      <c r="D71" s="9">
        <f>C71/B71*100</f>
        <v>53.3333333333333</v>
      </c>
      <c r="E71" s="10"/>
    </row>
    <row r="72" spans="1:5">
      <c r="A72" s="11" t="s">
        <v>53</v>
      </c>
      <c r="B72" s="15">
        <v>418</v>
      </c>
      <c r="C72" s="8">
        <f>SUM(C73:C77)</f>
        <v>440</v>
      </c>
      <c r="D72" s="9">
        <f>C72/B72*100</f>
        <v>105.263157894737</v>
      </c>
      <c r="E72" s="10"/>
    </row>
    <row r="73" spans="1:5">
      <c r="A73" s="13" t="s">
        <v>9</v>
      </c>
      <c r="B73" s="15">
        <v>418</v>
      </c>
      <c r="C73" s="8">
        <v>440</v>
      </c>
      <c r="D73" s="9">
        <f>C73/B73*100</f>
        <v>105.263157894737</v>
      </c>
      <c r="E73" s="10"/>
    </row>
    <row r="74" spans="1:5">
      <c r="A74" s="13" t="s">
        <v>10</v>
      </c>
      <c r="B74" s="15"/>
      <c r="C74" s="8"/>
      <c r="D74" s="9"/>
      <c r="E74" s="10"/>
    </row>
    <row r="75" spans="1:5">
      <c r="A75" s="13" t="s">
        <v>54</v>
      </c>
      <c r="B75" s="15"/>
      <c r="C75" s="8"/>
      <c r="D75" s="9"/>
      <c r="E75" s="10"/>
    </row>
    <row r="76" spans="1:5">
      <c r="A76" s="13" t="s">
        <v>13</v>
      </c>
      <c r="B76" s="15"/>
      <c r="C76" s="8"/>
      <c r="D76" s="9"/>
      <c r="E76" s="10"/>
    </row>
    <row r="77" spans="1:5">
      <c r="A77" s="13" t="s">
        <v>55</v>
      </c>
      <c r="B77" s="15"/>
      <c r="C77" s="8">
        <v>0</v>
      </c>
      <c r="D77" s="9"/>
      <c r="E77" s="10"/>
    </row>
    <row r="78" spans="1:5">
      <c r="A78" s="11" t="s">
        <v>56</v>
      </c>
      <c r="B78" s="15">
        <v>1102</v>
      </c>
      <c r="C78" s="8">
        <f>SUM(C79:C81)</f>
        <v>890</v>
      </c>
      <c r="D78" s="9">
        <f>C78/B78*100</f>
        <v>80.7622504537205</v>
      </c>
      <c r="E78" s="10"/>
    </row>
    <row r="79" spans="1:5">
      <c r="A79" s="13" t="s">
        <v>9</v>
      </c>
      <c r="B79" s="15">
        <v>782</v>
      </c>
      <c r="C79" s="8">
        <v>786</v>
      </c>
      <c r="D79" s="9">
        <f>C79/B79*100</f>
        <v>100.511508951407</v>
      </c>
      <c r="E79" s="10"/>
    </row>
    <row r="80" spans="1:5">
      <c r="A80" s="13" t="s">
        <v>13</v>
      </c>
      <c r="B80" s="15">
        <v>41</v>
      </c>
      <c r="C80" s="8"/>
      <c r="D80" s="9">
        <f>C80/B80*100</f>
        <v>0</v>
      </c>
      <c r="E80" s="10"/>
    </row>
    <row r="81" spans="1:5">
      <c r="A81" s="13" t="s">
        <v>57</v>
      </c>
      <c r="B81" s="15">
        <v>279</v>
      </c>
      <c r="C81" s="8">
        <v>104</v>
      </c>
      <c r="D81" s="9">
        <f>C81/B81*100</f>
        <v>37.2759856630824</v>
      </c>
      <c r="E81" s="10"/>
    </row>
    <row r="82" spans="1:5">
      <c r="A82" s="11" t="s">
        <v>58</v>
      </c>
      <c r="B82" s="15">
        <v>679</v>
      </c>
      <c r="C82" s="8">
        <f>SUM(C83:C85)</f>
        <v>301</v>
      </c>
      <c r="D82" s="9">
        <f>C82/B82*100</f>
        <v>44.3298969072165</v>
      </c>
      <c r="E82" s="10"/>
    </row>
    <row r="83" spans="1:5">
      <c r="A83" s="13" t="s">
        <v>9</v>
      </c>
      <c r="B83" s="15">
        <v>141</v>
      </c>
      <c r="C83" s="8">
        <v>168</v>
      </c>
      <c r="D83" s="9">
        <f>C83/B83*100</f>
        <v>119.148936170213</v>
      </c>
      <c r="E83" s="10"/>
    </row>
    <row r="84" spans="1:5">
      <c r="A84" s="13" t="s">
        <v>13</v>
      </c>
      <c r="B84" s="15">
        <v>110</v>
      </c>
      <c r="C84" s="8">
        <v>131</v>
      </c>
      <c r="D84" s="9">
        <f>C84/B84*100</f>
        <v>119.090909090909</v>
      </c>
      <c r="E84" s="10"/>
    </row>
    <row r="85" spans="1:5">
      <c r="A85" s="13" t="s">
        <v>59</v>
      </c>
      <c r="B85" s="15">
        <v>428</v>
      </c>
      <c r="C85" s="8">
        <v>2</v>
      </c>
      <c r="D85" s="9">
        <f>C85/B85*100</f>
        <v>0.467289719626168</v>
      </c>
      <c r="E85" s="10"/>
    </row>
    <row r="86" spans="1:5">
      <c r="A86" s="11" t="s">
        <v>60</v>
      </c>
      <c r="B86" s="15">
        <v>170</v>
      </c>
      <c r="C86" s="8">
        <f>SUM(C87:C91)</f>
        <v>148</v>
      </c>
      <c r="D86" s="9">
        <f>C86/B86*100</f>
        <v>87.0588235294118</v>
      </c>
      <c r="E86" s="10"/>
    </row>
    <row r="87" ht="19" customHeight="1" spans="1:5">
      <c r="A87" s="13" t="s">
        <v>9</v>
      </c>
      <c r="B87" s="15">
        <v>123</v>
      </c>
      <c r="C87" s="8">
        <v>111</v>
      </c>
      <c r="D87" s="9">
        <f>C87/B87*100</f>
        <v>90.2439024390244</v>
      </c>
      <c r="E87" s="10"/>
    </row>
    <row r="88" ht="19" customHeight="1" spans="1:5">
      <c r="A88" s="14" t="s">
        <v>61</v>
      </c>
      <c r="B88" s="15"/>
      <c r="C88" s="8"/>
      <c r="D88" s="9"/>
      <c r="E88" s="10"/>
    </row>
    <row r="89" spans="1:5">
      <c r="A89" s="14" t="s">
        <v>20</v>
      </c>
      <c r="B89" s="15">
        <v>47</v>
      </c>
      <c r="C89" s="8"/>
      <c r="D89" s="9">
        <f>C89/B89*100</f>
        <v>0</v>
      </c>
      <c r="E89" s="10"/>
    </row>
    <row r="90" spans="1:5">
      <c r="A90" s="13" t="s">
        <v>13</v>
      </c>
      <c r="B90" s="15"/>
      <c r="C90" s="8">
        <v>37</v>
      </c>
      <c r="D90" s="9"/>
      <c r="E90" s="10"/>
    </row>
    <row r="91" spans="1:5">
      <c r="A91" s="13" t="s">
        <v>62</v>
      </c>
      <c r="B91" s="16"/>
      <c r="C91" s="8"/>
      <c r="D91" s="9"/>
      <c r="E91" s="10"/>
    </row>
    <row r="92" spans="1:5">
      <c r="A92" s="11" t="s">
        <v>63</v>
      </c>
      <c r="B92" s="15">
        <v>396</v>
      </c>
      <c r="C92" s="8">
        <f>SUM(C93:C95)</f>
        <v>340</v>
      </c>
      <c r="D92" s="9">
        <f>C92/B92*100</f>
        <v>85.8585858585859</v>
      </c>
      <c r="E92" s="10"/>
    </row>
    <row r="93" spans="1:5">
      <c r="A93" s="13" t="s">
        <v>9</v>
      </c>
      <c r="B93" s="15">
        <v>356</v>
      </c>
      <c r="C93" s="8">
        <v>320</v>
      </c>
      <c r="D93" s="9">
        <f>C93/B93*100</f>
        <v>89.8876404494382</v>
      </c>
      <c r="E93" s="10"/>
    </row>
    <row r="94" spans="1:5">
      <c r="A94" s="13" t="s">
        <v>13</v>
      </c>
      <c r="B94" s="15">
        <v>26</v>
      </c>
      <c r="C94" s="8">
        <v>16</v>
      </c>
      <c r="D94" s="9">
        <f>C94/B94*100</f>
        <v>61.5384615384615</v>
      </c>
      <c r="E94" s="10"/>
    </row>
    <row r="95" spans="1:5">
      <c r="A95" s="13" t="s">
        <v>63</v>
      </c>
      <c r="B95" s="15">
        <v>14</v>
      </c>
      <c r="C95" s="8">
        <v>4</v>
      </c>
      <c r="D95" s="9">
        <f>C95/B95*100</f>
        <v>28.5714285714286</v>
      </c>
      <c r="E95" s="10"/>
    </row>
    <row r="96" spans="1:5">
      <c r="A96" s="11" t="s">
        <v>64</v>
      </c>
      <c r="B96" s="15">
        <v>3345</v>
      </c>
      <c r="C96" s="8">
        <f>SUM(C97:C100)</f>
        <v>3555</v>
      </c>
      <c r="D96" s="9">
        <f>C96/B96*100</f>
        <v>106.27802690583</v>
      </c>
      <c r="E96" s="10"/>
    </row>
    <row r="97" spans="1:5">
      <c r="A97" s="13" t="s">
        <v>9</v>
      </c>
      <c r="B97" s="15">
        <v>2454</v>
      </c>
      <c r="C97" s="8">
        <v>1586</v>
      </c>
      <c r="D97" s="9">
        <f>C97/B97*100</f>
        <v>64.6291768541157</v>
      </c>
      <c r="E97" s="10"/>
    </row>
    <row r="98" spans="1:5">
      <c r="A98" s="13" t="s">
        <v>65</v>
      </c>
      <c r="B98" s="15">
        <v>17</v>
      </c>
      <c r="C98" s="8"/>
      <c r="D98" s="9">
        <f>C98/B98*100</f>
        <v>0</v>
      </c>
      <c r="E98" s="10"/>
    </row>
    <row r="99" spans="1:5">
      <c r="A99" s="13" t="s">
        <v>13</v>
      </c>
      <c r="B99" s="15">
        <v>544</v>
      </c>
      <c r="C99" s="8">
        <v>1929</v>
      </c>
      <c r="D99" s="9">
        <f>C99/B99*100</f>
        <v>354.595588235294</v>
      </c>
      <c r="E99" s="10"/>
    </row>
    <row r="100" spans="1:5">
      <c r="A100" s="13" t="s">
        <v>66</v>
      </c>
      <c r="B100" s="15">
        <v>330</v>
      </c>
      <c r="C100" s="8">
        <v>40</v>
      </c>
      <c r="D100" s="9">
        <f>C100/B100*100</f>
        <v>12.1212121212121</v>
      </c>
      <c r="E100" s="10"/>
    </row>
    <row r="101" spans="1:5">
      <c r="A101" s="17" t="s">
        <v>67</v>
      </c>
      <c r="B101" s="15"/>
      <c r="C101" s="8">
        <f>C102</f>
        <v>195</v>
      </c>
      <c r="D101" s="9"/>
      <c r="E101" s="10"/>
    </row>
    <row r="102" spans="1:5">
      <c r="A102" s="14" t="s">
        <v>9</v>
      </c>
      <c r="B102" s="15"/>
      <c r="C102" s="8">
        <v>195</v>
      </c>
      <c r="D102" s="9"/>
      <c r="E102" s="10"/>
    </row>
    <row r="103" spans="1:5">
      <c r="A103" s="17" t="s">
        <v>68</v>
      </c>
      <c r="B103" s="15"/>
      <c r="C103" s="8">
        <v>159</v>
      </c>
      <c r="D103" s="9"/>
      <c r="E103" s="10"/>
    </row>
    <row r="104" spans="1:5">
      <c r="A104" s="14" t="s">
        <v>68</v>
      </c>
      <c r="B104" s="15"/>
      <c r="C104" s="8">
        <v>159</v>
      </c>
      <c r="D104" s="9"/>
      <c r="E104" s="10"/>
    </row>
    <row r="105" spans="1:5">
      <c r="A105" s="17" t="s">
        <v>69</v>
      </c>
      <c r="B105" s="15">
        <v>293</v>
      </c>
      <c r="C105" s="8">
        <f>SUM(C106)</f>
        <v>0</v>
      </c>
      <c r="D105" s="9">
        <f>C105/B105*100</f>
        <v>0</v>
      </c>
      <c r="E105" s="10"/>
    </row>
    <row r="106" spans="1:5">
      <c r="A106" s="14" t="s">
        <v>69</v>
      </c>
      <c r="B106" s="15">
        <v>293</v>
      </c>
      <c r="C106" s="8"/>
      <c r="D106" s="9">
        <f>C106/B106*100</f>
        <v>0</v>
      </c>
      <c r="E106" s="10"/>
    </row>
    <row r="107" spans="1:5">
      <c r="A107" s="7" t="s">
        <v>70</v>
      </c>
      <c r="B107" s="15">
        <v>442</v>
      </c>
      <c r="C107" s="8"/>
      <c r="D107" s="9">
        <f>C107/B107*100</f>
        <v>0</v>
      </c>
      <c r="E107" s="10"/>
    </row>
    <row r="108" spans="1:5">
      <c r="A108" s="11" t="s">
        <v>71</v>
      </c>
      <c r="B108" s="15">
        <v>442</v>
      </c>
      <c r="C108" s="8">
        <f>SUM(C109:C112)</f>
        <v>0</v>
      </c>
      <c r="D108" s="9">
        <f>C108/B108*100</f>
        <v>0</v>
      </c>
      <c r="E108" s="10"/>
    </row>
    <row r="109" spans="1:5">
      <c r="A109" s="13" t="s">
        <v>72</v>
      </c>
      <c r="B109" s="15">
        <v>61</v>
      </c>
      <c r="C109" s="8"/>
      <c r="D109" s="9">
        <f>C109/B109*100</f>
        <v>0</v>
      </c>
      <c r="E109" s="10"/>
    </row>
    <row r="110" spans="1:5">
      <c r="A110" s="13" t="s">
        <v>73</v>
      </c>
      <c r="B110" s="15">
        <v>75</v>
      </c>
      <c r="C110" s="8"/>
      <c r="D110" s="9">
        <f>C110/B110*100</f>
        <v>0</v>
      </c>
      <c r="E110" s="10"/>
    </row>
    <row r="111" spans="1:5">
      <c r="A111" s="13" t="s">
        <v>74</v>
      </c>
      <c r="B111" s="15">
        <v>95</v>
      </c>
      <c r="C111" s="8"/>
      <c r="D111" s="9">
        <f>C111/B111*100</f>
        <v>0</v>
      </c>
      <c r="E111" s="10"/>
    </row>
    <row r="112" spans="1:5">
      <c r="A112" s="13" t="s">
        <v>75</v>
      </c>
      <c r="B112" s="15">
        <v>211</v>
      </c>
      <c r="C112" s="8"/>
      <c r="D112" s="9">
        <f>C112/B112*100</f>
        <v>0</v>
      </c>
      <c r="E112" s="10"/>
    </row>
    <row r="113" spans="1:5">
      <c r="A113" s="7" t="s">
        <v>76</v>
      </c>
      <c r="B113" s="8">
        <f>B116+B128+B121</f>
        <v>13091</v>
      </c>
      <c r="C113" s="8">
        <f>C116+C128</f>
        <v>11565</v>
      </c>
      <c r="D113" s="9">
        <f>C113/B113*100</f>
        <v>88.3431365059965</v>
      </c>
      <c r="E113" s="10"/>
    </row>
    <row r="114" spans="1:5">
      <c r="A114" s="11" t="s">
        <v>77</v>
      </c>
      <c r="B114" s="15"/>
      <c r="C114" s="8"/>
      <c r="D114" s="9"/>
      <c r="E114" s="10"/>
    </row>
    <row r="115" spans="1:5">
      <c r="A115" s="13" t="s">
        <v>77</v>
      </c>
      <c r="B115" s="15"/>
      <c r="C115" s="8"/>
      <c r="D115" s="9"/>
      <c r="E115" s="10"/>
    </row>
    <row r="116" spans="1:5">
      <c r="A116" s="18" t="s">
        <v>78</v>
      </c>
      <c r="B116" s="15">
        <v>12110</v>
      </c>
      <c r="C116" s="8">
        <f>SUM(C117:C120)</f>
        <v>10855</v>
      </c>
      <c r="D116" s="9">
        <f>C116/B116*100</f>
        <v>89.6366639141206</v>
      </c>
      <c r="E116" s="10"/>
    </row>
    <row r="117" spans="1:5">
      <c r="A117" s="17" t="s">
        <v>79</v>
      </c>
      <c r="B117" s="15">
        <v>8174</v>
      </c>
      <c r="C117" s="8">
        <v>8552</v>
      </c>
      <c r="D117" s="9">
        <f>C117/B117*100</f>
        <v>104.624418889161</v>
      </c>
      <c r="E117" s="10"/>
    </row>
    <row r="118" spans="1:5">
      <c r="A118" s="13" t="s">
        <v>20</v>
      </c>
      <c r="B118" s="15"/>
      <c r="C118" s="8"/>
      <c r="D118" s="9"/>
      <c r="E118" s="10"/>
    </row>
    <row r="119" spans="1:5">
      <c r="A119" s="13" t="s">
        <v>80</v>
      </c>
      <c r="B119" s="15">
        <v>728</v>
      </c>
      <c r="C119" s="8"/>
      <c r="D119" s="9">
        <f>C119/B119*100</f>
        <v>0</v>
      </c>
      <c r="E119" s="10"/>
    </row>
    <row r="120" spans="1:5">
      <c r="A120" s="13" t="s">
        <v>81</v>
      </c>
      <c r="B120" s="15">
        <v>3208</v>
      </c>
      <c r="C120" s="8">
        <v>2303</v>
      </c>
      <c r="D120" s="9">
        <f>C120/B120*100</f>
        <v>71.78927680798</v>
      </c>
      <c r="E120" s="10"/>
    </row>
    <row r="121" spans="1:5">
      <c r="A121" s="11" t="s">
        <v>82</v>
      </c>
      <c r="B121" s="16">
        <v>2</v>
      </c>
      <c r="C121" s="8">
        <f>SUM(C122:C125)</f>
        <v>0</v>
      </c>
      <c r="D121" s="9">
        <f>C121/B121*100</f>
        <v>0</v>
      </c>
      <c r="E121" s="10"/>
    </row>
    <row r="122" spans="1:5">
      <c r="A122" s="17" t="s">
        <v>79</v>
      </c>
      <c r="B122" s="16">
        <v>2</v>
      </c>
      <c r="C122" s="8"/>
      <c r="D122" s="9">
        <f>C122/B122*100</f>
        <v>0</v>
      </c>
      <c r="E122" s="10"/>
    </row>
    <row r="123" spans="1:5">
      <c r="A123" s="13" t="s">
        <v>83</v>
      </c>
      <c r="B123" s="15"/>
      <c r="C123" s="8"/>
      <c r="D123" s="9"/>
      <c r="E123" s="10"/>
    </row>
    <row r="124" spans="1:5">
      <c r="A124" s="13" t="s">
        <v>13</v>
      </c>
      <c r="B124" s="15"/>
      <c r="C124" s="8"/>
      <c r="D124" s="9"/>
      <c r="E124" s="10"/>
    </row>
    <row r="125" spans="1:5">
      <c r="A125" s="13" t="s">
        <v>84</v>
      </c>
      <c r="B125" s="15"/>
      <c r="C125" s="8"/>
      <c r="D125" s="9"/>
      <c r="E125" s="10"/>
    </row>
    <row r="126" spans="1:5">
      <c r="A126" s="11" t="s">
        <v>85</v>
      </c>
      <c r="B126" s="15"/>
      <c r="C126" s="8">
        <f>SUM(C127)</f>
        <v>0</v>
      </c>
      <c r="D126" s="9"/>
      <c r="E126" s="10"/>
    </row>
    <row r="127" spans="1:5">
      <c r="A127" s="13" t="s">
        <v>86</v>
      </c>
      <c r="B127" s="15"/>
      <c r="C127" s="8"/>
      <c r="D127" s="9"/>
      <c r="E127" s="10"/>
    </row>
    <row r="128" spans="1:5">
      <c r="A128" s="11" t="s">
        <v>87</v>
      </c>
      <c r="B128" s="15">
        <v>979</v>
      </c>
      <c r="C128" s="8">
        <f>SUM(C129:C136)</f>
        <v>710</v>
      </c>
      <c r="D128" s="9">
        <f>C128/B128*100</f>
        <v>72.5229826353422</v>
      </c>
      <c r="E128" s="10"/>
    </row>
    <row r="129" spans="1:5">
      <c r="A129" s="13" t="s">
        <v>9</v>
      </c>
      <c r="B129" s="15">
        <v>656</v>
      </c>
      <c r="C129" s="8">
        <v>710</v>
      </c>
      <c r="D129" s="9">
        <f>C129/B129*100</f>
        <v>108.231707317073</v>
      </c>
      <c r="E129" s="10"/>
    </row>
    <row r="130" spans="1:5">
      <c r="A130" s="13" t="s">
        <v>88</v>
      </c>
      <c r="B130" s="15"/>
      <c r="C130" s="8"/>
      <c r="D130" s="9"/>
      <c r="E130" s="10"/>
    </row>
    <row r="131" spans="1:5">
      <c r="A131" s="13" t="s">
        <v>89</v>
      </c>
      <c r="B131" s="15"/>
      <c r="C131" s="8"/>
      <c r="D131" s="9"/>
      <c r="E131" s="10"/>
    </row>
    <row r="132" spans="1:5">
      <c r="A132" s="13" t="s">
        <v>90</v>
      </c>
      <c r="B132" s="15"/>
      <c r="C132" s="8"/>
      <c r="D132" s="9"/>
      <c r="E132" s="10"/>
    </row>
    <row r="133" spans="1:5">
      <c r="A133" s="13" t="s">
        <v>91</v>
      </c>
      <c r="B133" s="15">
        <v>18</v>
      </c>
      <c r="C133" s="8"/>
      <c r="D133" s="9">
        <f t="shared" ref="D132:D195" si="2">C133/B133*100</f>
        <v>0</v>
      </c>
      <c r="E133" s="10"/>
    </row>
    <row r="134" spans="1:5">
      <c r="A134" s="14" t="s">
        <v>92</v>
      </c>
      <c r="B134" s="15"/>
      <c r="C134" s="8"/>
      <c r="D134" s="9"/>
      <c r="E134" s="10"/>
    </row>
    <row r="135" spans="1:5">
      <c r="A135" s="13" t="s">
        <v>13</v>
      </c>
      <c r="B135" s="15"/>
      <c r="C135" s="8"/>
      <c r="D135" s="9"/>
      <c r="E135" s="10"/>
    </row>
    <row r="136" spans="1:5">
      <c r="A136" s="13" t="s">
        <v>93</v>
      </c>
      <c r="B136" s="15">
        <v>305</v>
      </c>
      <c r="C136" s="8"/>
      <c r="D136" s="9">
        <f>C136/B136*100</f>
        <v>0</v>
      </c>
      <c r="E136" s="10"/>
    </row>
    <row r="137" spans="1:5">
      <c r="A137" s="7" t="s">
        <v>94</v>
      </c>
      <c r="B137" s="8">
        <f>B138+B141+B147+B153+B155+B158+B161</f>
        <v>71878</v>
      </c>
      <c r="C137" s="8">
        <f>C138+C141+C147+C153+C155+C158+C161</f>
        <v>62826</v>
      </c>
      <c r="D137" s="9">
        <f>C137/B137*100</f>
        <v>87.4064386877765</v>
      </c>
      <c r="E137" s="10"/>
    </row>
    <row r="138" spans="1:5">
      <c r="A138" s="11" t="s">
        <v>95</v>
      </c>
      <c r="B138" s="15">
        <v>4920</v>
      </c>
      <c r="C138" s="8">
        <f>SUM(C139:C140)</f>
        <v>189</v>
      </c>
      <c r="D138" s="9">
        <f>C138/B138*100</f>
        <v>3.84146341463415</v>
      </c>
      <c r="E138" s="10"/>
    </row>
    <row r="139" spans="1:5">
      <c r="A139" s="13" t="s">
        <v>9</v>
      </c>
      <c r="B139" s="15">
        <v>4920</v>
      </c>
      <c r="C139" s="8">
        <v>189</v>
      </c>
      <c r="D139" s="9">
        <f>C139/B139*100</f>
        <v>3.84146341463415</v>
      </c>
      <c r="E139" s="10"/>
    </row>
    <row r="140" spans="1:5">
      <c r="A140" s="13" t="s">
        <v>96</v>
      </c>
      <c r="B140" s="15"/>
      <c r="C140" s="8"/>
      <c r="D140" s="9"/>
      <c r="E140" s="10"/>
    </row>
    <row r="141" spans="1:5">
      <c r="A141" s="11" t="s">
        <v>97</v>
      </c>
      <c r="B141" s="15">
        <v>62611</v>
      </c>
      <c r="C141" s="8">
        <f>SUM(C142:C146)</f>
        <v>58187</v>
      </c>
      <c r="D141" s="9">
        <f>C141/B141*100</f>
        <v>92.9341489514622</v>
      </c>
      <c r="E141" s="10"/>
    </row>
    <row r="142" spans="1:5">
      <c r="A142" s="13" t="s">
        <v>98</v>
      </c>
      <c r="B142" s="15">
        <v>1396</v>
      </c>
      <c r="C142" s="8">
        <f>637+318</f>
        <v>955</v>
      </c>
      <c r="D142" s="9">
        <f>C142/B142*100</f>
        <v>68.4097421203438</v>
      </c>
      <c r="E142" s="10"/>
    </row>
    <row r="143" spans="1:5">
      <c r="A143" s="13" t="s">
        <v>99</v>
      </c>
      <c r="B143" s="15">
        <v>34589</v>
      </c>
      <c r="C143" s="8">
        <f>31747+1568</f>
        <v>33315</v>
      </c>
      <c r="D143" s="9">
        <f>C143/B143*100</f>
        <v>96.3167480991066</v>
      </c>
      <c r="E143" s="10"/>
    </row>
    <row r="144" spans="1:5">
      <c r="A144" s="13" t="s">
        <v>100</v>
      </c>
      <c r="B144" s="15">
        <v>16548</v>
      </c>
      <c r="C144" s="8">
        <f>15419+628</f>
        <v>16047</v>
      </c>
      <c r="D144" s="9">
        <f>C144/B144*100</f>
        <v>96.972443799855</v>
      </c>
      <c r="E144" s="10"/>
    </row>
    <row r="145" spans="1:5">
      <c r="A145" s="13" t="s">
        <v>101</v>
      </c>
      <c r="B145" s="15">
        <v>8332</v>
      </c>
      <c r="C145" s="8">
        <f>5917+1854</f>
        <v>7771</v>
      </c>
      <c r="D145" s="9">
        <f>C145/B145*100</f>
        <v>93.2669227076332</v>
      </c>
      <c r="E145" s="10"/>
    </row>
    <row r="146" spans="1:5">
      <c r="A146" s="13" t="s">
        <v>102</v>
      </c>
      <c r="B146" s="15">
        <v>1746</v>
      </c>
      <c r="C146" s="8">
        <v>99</v>
      </c>
      <c r="D146" s="9">
        <f>C146/B146*100</f>
        <v>5.67010309278351</v>
      </c>
      <c r="E146" s="10"/>
    </row>
    <row r="147" spans="1:5">
      <c r="A147" s="11" t="s">
        <v>103</v>
      </c>
      <c r="B147" s="15">
        <v>1769</v>
      </c>
      <c r="C147" s="8">
        <f>SUM(C148:C149)</f>
        <v>2557</v>
      </c>
      <c r="D147" s="9">
        <f>C147/B147*100</f>
        <v>144.544940644432</v>
      </c>
      <c r="E147" s="10"/>
    </row>
    <row r="148" spans="1:5">
      <c r="A148" s="13" t="s">
        <v>104</v>
      </c>
      <c r="B148" s="15">
        <v>1594</v>
      </c>
      <c r="C148" s="8">
        <f>1370+1016</f>
        <v>2386</v>
      </c>
      <c r="D148" s="9">
        <f>C148/B148*100</f>
        <v>149.686323713927</v>
      </c>
      <c r="E148" s="10"/>
    </row>
    <row r="149" spans="1:5">
      <c r="A149" s="13" t="s">
        <v>105</v>
      </c>
      <c r="B149" s="15">
        <v>175</v>
      </c>
      <c r="C149" s="8">
        <v>171</v>
      </c>
      <c r="D149" s="9">
        <f>C149/B149*100</f>
        <v>97.7142857142857</v>
      </c>
      <c r="E149" s="10"/>
    </row>
    <row r="150" spans="1:5">
      <c r="A150" s="11" t="s">
        <v>106</v>
      </c>
      <c r="B150" s="15"/>
      <c r="C150" s="8">
        <f>SUM(C151:C152)</f>
        <v>0</v>
      </c>
      <c r="D150" s="9"/>
      <c r="E150" s="10"/>
    </row>
    <row r="151" spans="1:5">
      <c r="A151" s="13" t="s">
        <v>107</v>
      </c>
      <c r="B151" s="15"/>
      <c r="C151" s="8"/>
      <c r="D151" s="9"/>
      <c r="E151" s="10"/>
    </row>
    <row r="152" spans="1:5">
      <c r="A152" s="13" t="s">
        <v>108</v>
      </c>
      <c r="B152" s="15"/>
      <c r="C152" s="8"/>
      <c r="D152" s="9"/>
      <c r="E152" s="10"/>
    </row>
    <row r="153" spans="1:5">
      <c r="A153" s="11" t="s">
        <v>109</v>
      </c>
      <c r="B153" s="15">
        <v>530</v>
      </c>
      <c r="C153" s="8">
        <f>SUM(C154)</f>
        <v>587</v>
      </c>
      <c r="D153" s="9">
        <f>C153/B153*100</f>
        <v>110.754716981132</v>
      </c>
      <c r="E153" s="10"/>
    </row>
    <row r="154" spans="1:5">
      <c r="A154" s="13" t="s">
        <v>110</v>
      </c>
      <c r="B154" s="15">
        <v>530</v>
      </c>
      <c r="C154" s="8">
        <f>536+51</f>
        <v>587</v>
      </c>
      <c r="D154" s="9">
        <f>C154/B154*100</f>
        <v>110.754716981132</v>
      </c>
      <c r="E154" s="10"/>
    </row>
    <row r="155" spans="1:5">
      <c r="A155" s="11" t="s">
        <v>111</v>
      </c>
      <c r="B155" s="15">
        <v>819</v>
      </c>
      <c r="C155" s="8">
        <f>SUM(C156:C157)</f>
        <v>1051</v>
      </c>
      <c r="D155" s="9">
        <f>C155/B155*100</f>
        <v>128.327228327228</v>
      </c>
      <c r="E155" s="10"/>
    </row>
    <row r="156" spans="1:5">
      <c r="A156" s="13" t="s">
        <v>112</v>
      </c>
      <c r="B156" s="15">
        <v>430</v>
      </c>
      <c r="C156" s="8">
        <v>489</v>
      </c>
      <c r="D156" s="9">
        <f>C156/B156*100</f>
        <v>113.720930232558</v>
      </c>
      <c r="E156" s="10"/>
    </row>
    <row r="157" spans="1:5">
      <c r="A157" s="13" t="s">
        <v>113</v>
      </c>
      <c r="B157" s="15">
        <v>389</v>
      </c>
      <c r="C157" s="8">
        <v>562</v>
      </c>
      <c r="D157" s="9">
        <f>C157/B157*100</f>
        <v>144.473007712082</v>
      </c>
      <c r="E157" s="10"/>
    </row>
    <row r="158" spans="1:5">
      <c r="A158" s="11" t="s">
        <v>114</v>
      </c>
      <c r="B158" s="15">
        <v>200</v>
      </c>
      <c r="C158" s="8">
        <f>SUM(C159:C160)</f>
        <v>0</v>
      </c>
      <c r="D158" s="9">
        <f>C158/B158*100</f>
        <v>0</v>
      </c>
      <c r="E158" s="10"/>
    </row>
    <row r="159" spans="1:5">
      <c r="A159" s="13" t="s">
        <v>115</v>
      </c>
      <c r="B159" s="15"/>
      <c r="C159" s="8"/>
      <c r="D159" s="9"/>
      <c r="E159" s="10"/>
    </row>
    <row r="160" spans="1:5">
      <c r="A160" s="13" t="s">
        <v>116</v>
      </c>
      <c r="B160" s="15">
        <v>200</v>
      </c>
      <c r="C160" s="8"/>
      <c r="D160" s="9">
        <f>C160/B160*100</f>
        <v>0</v>
      </c>
      <c r="E160" s="10"/>
    </row>
    <row r="161" spans="1:5">
      <c r="A161" s="11" t="s">
        <v>117</v>
      </c>
      <c r="B161" s="15">
        <v>1029</v>
      </c>
      <c r="C161" s="8">
        <f t="shared" ref="C161:C166" si="3">SUM(C162)</f>
        <v>255</v>
      </c>
      <c r="D161" s="9">
        <f>C161/B161*100</f>
        <v>24.7813411078717</v>
      </c>
      <c r="E161" s="10"/>
    </row>
    <row r="162" spans="1:5">
      <c r="A162" s="13" t="s">
        <v>117</v>
      </c>
      <c r="B162" s="15">
        <v>1029</v>
      </c>
      <c r="C162" s="8">
        <v>255</v>
      </c>
      <c r="D162" s="9">
        <f>C162/B162*100</f>
        <v>24.7813411078717</v>
      </c>
      <c r="E162" s="10"/>
    </row>
    <row r="163" spans="1:5">
      <c r="A163" s="7" t="s">
        <v>118</v>
      </c>
      <c r="B163" s="8">
        <f>B164+B172</f>
        <v>188</v>
      </c>
      <c r="C163" s="8">
        <f>C164+C172</f>
        <v>243</v>
      </c>
      <c r="D163" s="9">
        <f>C163/B163*100</f>
        <v>129.255319148936</v>
      </c>
      <c r="E163" s="10"/>
    </row>
    <row r="164" spans="1:5">
      <c r="A164" s="11" t="s">
        <v>119</v>
      </c>
      <c r="B164" s="15"/>
      <c r="C164" s="8">
        <f>SUM(C165)</f>
        <v>14</v>
      </c>
      <c r="D164" s="9"/>
      <c r="E164" s="10"/>
    </row>
    <row r="165" spans="1:5">
      <c r="A165" s="13" t="s">
        <v>9</v>
      </c>
      <c r="B165" s="15"/>
      <c r="C165" s="8">
        <v>14</v>
      </c>
      <c r="D165" s="9"/>
      <c r="E165" s="10"/>
    </row>
    <row r="166" spans="1:5">
      <c r="A166" s="11" t="s">
        <v>120</v>
      </c>
      <c r="B166" s="15"/>
      <c r="C166" s="8">
        <f>SUM(C167)</f>
        <v>0</v>
      </c>
      <c r="D166" s="9"/>
      <c r="E166" s="10"/>
    </row>
    <row r="167" spans="1:5">
      <c r="A167" s="13" t="s">
        <v>121</v>
      </c>
      <c r="B167" s="15"/>
      <c r="C167" s="8"/>
      <c r="D167" s="9"/>
      <c r="E167" s="10"/>
    </row>
    <row r="168" spans="1:5">
      <c r="A168" s="11" t="s">
        <v>122</v>
      </c>
      <c r="B168" s="15"/>
      <c r="C168" s="8">
        <f>SUM(C169)</f>
        <v>0</v>
      </c>
      <c r="D168" s="9"/>
      <c r="E168" s="10"/>
    </row>
    <row r="169" spans="1:5">
      <c r="A169" s="13" t="s">
        <v>123</v>
      </c>
      <c r="B169" s="15"/>
      <c r="C169" s="8"/>
      <c r="D169" s="9"/>
      <c r="E169" s="10"/>
    </row>
    <row r="170" spans="1:5">
      <c r="A170" s="17" t="s">
        <v>124</v>
      </c>
      <c r="B170" s="15"/>
      <c r="C170" s="8">
        <f>SUM(C171)</f>
        <v>0</v>
      </c>
      <c r="D170" s="9"/>
      <c r="E170" s="10"/>
    </row>
    <row r="171" spans="1:5">
      <c r="A171" s="14" t="s">
        <v>125</v>
      </c>
      <c r="B171" s="15"/>
      <c r="C171" s="8"/>
      <c r="D171" s="9"/>
      <c r="E171" s="10"/>
    </row>
    <row r="172" spans="1:5">
      <c r="A172" s="11" t="s">
        <v>126</v>
      </c>
      <c r="B172" s="15">
        <v>188</v>
      </c>
      <c r="C172" s="8">
        <f>SUM(C173:C175)</f>
        <v>229</v>
      </c>
      <c r="D172" s="9">
        <f>C172/B172*100</f>
        <v>121.808510638298</v>
      </c>
      <c r="E172" s="10"/>
    </row>
    <row r="173" spans="1:5">
      <c r="A173" s="13" t="s">
        <v>121</v>
      </c>
      <c r="B173" s="15">
        <v>136</v>
      </c>
      <c r="C173" s="8">
        <v>144</v>
      </c>
      <c r="D173" s="9">
        <f>C173/B173*100</f>
        <v>105.882352941176</v>
      </c>
      <c r="E173" s="10"/>
    </row>
    <row r="174" spans="1:5">
      <c r="A174" s="13" t="s">
        <v>127</v>
      </c>
      <c r="B174" s="15">
        <v>52</v>
      </c>
      <c r="C174" s="8">
        <v>10</v>
      </c>
      <c r="D174" s="9">
        <f>C174/B174*100</f>
        <v>19.2307692307692</v>
      </c>
      <c r="E174" s="10"/>
    </row>
    <row r="175" spans="1:5">
      <c r="A175" s="11" t="s">
        <v>128</v>
      </c>
      <c r="B175" s="15"/>
      <c r="C175" s="8">
        <v>75</v>
      </c>
      <c r="D175" s="9"/>
      <c r="E175" s="10"/>
    </row>
    <row r="176" spans="1:5">
      <c r="A176" s="11" t="s">
        <v>129</v>
      </c>
      <c r="B176" s="15"/>
      <c r="C176" s="8">
        <f>SUM(C177)</f>
        <v>0</v>
      </c>
      <c r="D176" s="9"/>
      <c r="E176" s="10"/>
    </row>
    <row r="177" spans="1:5">
      <c r="A177" s="13" t="s">
        <v>129</v>
      </c>
      <c r="B177" s="15"/>
      <c r="C177" s="8"/>
      <c r="D177" s="9"/>
      <c r="E177" s="10"/>
    </row>
    <row r="178" spans="1:5">
      <c r="A178" s="7" t="s">
        <v>130</v>
      </c>
      <c r="B178" s="8">
        <f>B179+B187+B190+B199+B203+B197</f>
        <v>5472</v>
      </c>
      <c r="C178" s="8">
        <f>C179+C187+C190+C199+C203</f>
        <v>3662</v>
      </c>
      <c r="D178" s="9">
        <f>C178/B178*100</f>
        <v>66.922514619883</v>
      </c>
      <c r="E178" s="10"/>
    </row>
    <row r="179" spans="1:5">
      <c r="A179" s="11" t="s">
        <v>131</v>
      </c>
      <c r="B179" s="15">
        <v>2313</v>
      </c>
      <c r="C179" s="8">
        <f>SUM(C180:C186)</f>
        <v>1618</v>
      </c>
      <c r="D179" s="9">
        <f>C179/B179*100</f>
        <v>69.9524427150886</v>
      </c>
      <c r="E179" s="10"/>
    </row>
    <row r="180" spans="1:5">
      <c r="A180" s="13" t="s">
        <v>9</v>
      </c>
      <c r="B180" s="15">
        <v>104</v>
      </c>
      <c r="C180" s="8">
        <v>109</v>
      </c>
      <c r="D180" s="9">
        <f>C180/B180*100</f>
        <v>104.807692307692</v>
      </c>
      <c r="E180" s="10"/>
    </row>
    <row r="181" spans="1:5">
      <c r="A181" s="13" t="s">
        <v>132</v>
      </c>
      <c r="B181" s="15">
        <v>121</v>
      </c>
      <c r="C181" s="8">
        <v>135</v>
      </c>
      <c r="D181" s="9">
        <f>C181/B181*100</f>
        <v>111.570247933884</v>
      </c>
      <c r="E181" s="10"/>
    </row>
    <row r="182" spans="1:5">
      <c r="A182" s="13" t="s">
        <v>133</v>
      </c>
      <c r="B182" s="15">
        <v>719</v>
      </c>
      <c r="C182" s="8">
        <v>718</v>
      </c>
      <c r="D182" s="9">
        <f>C182/B182*100</f>
        <v>99.8609179415855</v>
      </c>
      <c r="E182" s="10"/>
    </row>
    <row r="183" spans="1:5">
      <c r="A183" s="13" t="s">
        <v>134</v>
      </c>
      <c r="B183" s="15">
        <v>355</v>
      </c>
      <c r="C183" s="8">
        <v>265</v>
      </c>
      <c r="D183" s="9">
        <f>C183/B183*100</f>
        <v>74.6478873239437</v>
      </c>
      <c r="E183" s="10"/>
    </row>
    <row r="184" spans="1:5">
      <c r="A184" s="13" t="s">
        <v>135</v>
      </c>
      <c r="B184" s="15">
        <v>78</v>
      </c>
      <c r="C184" s="8">
        <v>64</v>
      </c>
      <c r="D184" s="9">
        <f>C184/B184*100</f>
        <v>82.051282051282</v>
      </c>
      <c r="E184" s="10"/>
    </row>
    <row r="185" spans="1:5">
      <c r="A185" s="13" t="s">
        <v>136</v>
      </c>
      <c r="B185" s="15">
        <v>164</v>
      </c>
      <c r="C185" s="8">
        <v>187</v>
      </c>
      <c r="D185" s="9">
        <f>C185/B185*100</f>
        <v>114.024390243902</v>
      </c>
      <c r="E185" s="10"/>
    </row>
    <row r="186" spans="1:5">
      <c r="A186" s="13" t="s">
        <v>137</v>
      </c>
      <c r="B186" s="15">
        <v>772</v>
      </c>
      <c r="C186" s="8">
        <v>140</v>
      </c>
      <c r="D186" s="9">
        <f>C186/B186*100</f>
        <v>18.1347150259067</v>
      </c>
      <c r="E186" s="10"/>
    </row>
    <row r="187" spans="1:5">
      <c r="A187" s="11" t="s">
        <v>138</v>
      </c>
      <c r="B187" s="15">
        <v>161</v>
      </c>
      <c r="C187" s="8">
        <f>SUM(C188:C189)</f>
        <v>147</v>
      </c>
      <c r="D187" s="9">
        <f>C187/B187*100</f>
        <v>91.304347826087</v>
      </c>
      <c r="E187" s="10"/>
    </row>
    <row r="188" spans="1:5">
      <c r="A188" s="13" t="s">
        <v>139</v>
      </c>
      <c r="B188" s="15">
        <v>88</v>
      </c>
      <c r="C188" s="8">
        <v>94</v>
      </c>
      <c r="D188" s="9">
        <f>C188/B188*100</f>
        <v>106.818181818182</v>
      </c>
      <c r="E188" s="10"/>
    </row>
    <row r="189" spans="1:5">
      <c r="A189" s="13" t="s">
        <v>140</v>
      </c>
      <c r="B189" s="15">
        <v>73</v>
      </c>
      <c r="C189" s="8">
        <v>53</v>
      </c>
      <c r="D189" s="9">
        <f>C189/B189*100</f>
        <v>72.6027397260274</v>
      </c>
      <c r="E189" s="10"/>
    </row>
    <row r="190" spans="1:5">
      <c r="A190" s="11" t="s">
        <v>141</v>
      </c>
      <c r="B190" s="15">
        <v>589</v>
      </c>
      <c r="C190" s="8">
        <f>SUM(C191:C196)</f>
        <v>549</v>
      </c>
      <c r="D190" s="9">
        <f>C190/B190*100</f>
        <v>93.2088285229202</v>
      </c>
      <c r="E190" s="10"/>
    </row>
    <row r="191" spans="1:5">
      <c r="A191" s="13" t="s">
        <v>142</v>
      </c>
      <c r="B191" s="15"/>
      <c r="C191" s="8"/>
      <c r="D191" s="9"/>
      <c r="E191" s="10"/>
    </row>
    <row r="192" spans="1:5">
      <c r="A192" s="13" t="s">
        <v>143</v>
      </c>
      <c r="B192" s="15"/>
      <c r="C192" s="8"/>
      <c r="D192" s="9"/>
      <c r="E192" s="10"/>
    </row>
    <row r="193" spans="1:5">
      <c r="A193" s="13" t="s">
        <v>144</v>
      </c>
      <c r="B193" s="15">
        <v>488</v>
      </c>
      <c r="C193" s="8">
        <v>549</v>
      </c>
      <c r="D193" s="9">
        <f>C193/B193*100</f>
        <v>112.5</v>
      </c>
      <c r="E193" s="10"/>
    </row>
    <row r="194" spans="1:5">
      <c r="A194" s="13" t="s">
        <v>145</v>
      </c>
      <c r="B194" s="15"/>
      <c r="C194" s="8"/>
      <c r="D194" s="9"/>
      <c r="E194" s="10"/>
    </row>
    <row r="195" spans="1:5">
      <c r="A195" s="13" t="s">
        <v>146</v>
      </c>
      <c r="B195" s="15">
        <v>41</v>
      </c>
      <c r="C195" s="8"/>
      <c r="D195" s="9">
        <f>C195/B195*100</f>
        <v>0</v>
      </c>
      <c r="E195" s="10"/>
    </row>
    <row r="196" spans="1:5">
      <c r="A196" s="13" t="s">
        <v>147</v>
      </c>
      <c r="B196" s="15">
        <v>60</v>
      </c>
      <c r="C196" s="8"/>
      <c r="D196" s="9">
        <f t="shared" ref="D196:D259" si="4">C196/B196*100</f>
        <v>0</v>
      </c>
      <c r="E196" s="10"/>
    </row>
    <row r="197" spans="1:5">
      <c r="A197" s="11" t="s">
        <v>148</v>
      </c>
      <c r="B197" s="15">
        <v>103</v>
      </c>
      <c r="C197" s="8">
        <f>SUM(C198)</f>
        <v>0</v>
      </c>
      <c r="D197" s="9">
        <f>C197/B197*100</f>
        <v>0</v>
      </c>
      <c r="E197" s="10"/>
    </row>
    <row r="198" spans="1:5">
      <c r="A198" s="13" t="s">
        <v>9</v>
      </c>
      <c r="B198" s="15">
        <v>103</v>
      </c>
      <c r="C198" s="8"/>
      <c r="D198" s="9">
        <f>C198/B198*100</f>
        <v>0</v>
      </c>
      <c r="E198" s="10"/>
    </row>
    <row r="199" spans="1:5">
      <c r="A199" s="11" t="s">
        <v>149</v>
      </c>
      <c r="B199" s="15">
        <v>2276</v>
      </c>
      <c r="C199" s="8">
        <f>SUM(C200:C202)</f>
        <v>1335</v>
      </c>
      <c r="D199" s="9">
        <f>C199/B199*100</f>
        <v>58.6555360281195</v>
      </c>
      <c r="E199" s="10"/>
    </row>
    <row r="200" spans="1:5">
      <c r="A200" s="14" t="s">
        <v>9</v>
      </c>
      <c r="B200" s="15"/>
      <c r="C200" s="8"/>
      <c r="D200" s="9"/>
      <c r="E200" s="10"/>
    </row>
    <row r="201" spans="1:5">
      <c r="A201" s="13" t="s">
        <v>150</v>
      </c>
      <c r="B201" s="15">
        <v>1200</v>
      </c>
      <c r="C201" s="8">
        <v>1318</v>
      </c>
      <c r="D201" s="9">
        <f>C201/B201*100</f>
        <v>109.833333333333</v>
      </c>
      <c r="E201" s="10"/>
    </row>
    <row r="202" spans="1:5">
      <c r="A202" s="13" t="s">
        <v>151</v>
      </c>
      <c r="B202" s="15">
        <v>1076</v>
      </c>
      <c r="C202" s="8">
        <v>17</v>
      </c>
      <c r="D202" s="9">
        <f>C202/B202*100</f>
        <v>1.57992565055762</v>
      </c>
      <c r="E202" s="10"/>
    </row>
    <row r="203" spans="1:5">
      <c r="A203" s="11" t="s">
        <v>152</v>
      </c>
      <c r="B203" s="15">
        <v>30</v>
      </c>
      <c r="C203" s="8">
        <f>SUM(C204)</f>
        <v>13</v>
      </c>
      <c r="D203" s="9">
        <f>C203/B203*100</f>
        <v>43.3333333333333</v>
      </c>
      <c r="E203" s="10"/>
    </row>
    <row r="204" spans="1:5">
      <c r="A204" s="13" t="s">
        <v>152</v>
      </c>
      <c r="B204" s="15">
        <v>30</v>
      </c>
      <c r="C204" s="8">
        <v>13</v>
      </c>
      <c r="D204" s="9">
        <f>C204/B204*100</f>
        <v>43.3333333333333</v>
      </c>
      <c r="E204" s="10"/>
    </row>
    <row r="205" spans="1:5">
      <c r="A205" s="7" t="s">
        <v>153</v>
      </c>
      <c r="B205" s="8">
        <f>B206+B217+B222+B231+B233+B240+B247+B252+B259+B265+B267+B270+B273+B276+B279+B282+B286</f>
        <v>119618</v>
      </c>
      <c r="C205" s="8">
        <f>C206+C217+C222+C231+C233+C240+C247+C252+C259+C265+C267+C270+C273+C276+C279+C282+C286</f>
        <v>53431</v>
      </c>
      <c r="D205" s="9">
        <f>C205/B205*100</f>
        <v>44.6680265511879</v>
      </c>
      <c r="E205" s="10"/>
    </row>
    <row r="206" spans="1:5">
      <c r="A206" s="11" t="s">
        <v>154</v>
      </c>
      <c r="B206" s="15">
        <v>3016</v>
      </c>
      <c r="C206" s="8">
        <f>SUM(C207:C216)</f>
        <v>1769</v>
      </c>
      <c r="D206" s="9">
        <f>C206/B206*100</f>
        <v>58.6538461538462</v>
      </c>
      <c r="E206" s="10"/>
    </row>
    <row r="207" spans="1:5">
      <c r="A207" s="13" t="s">
        <v>9</v>
      </c>
      <c r="B207" s="15">
        <v>441</v>
      </c>
      <c r="C207" s="8">
        <v>436</v>
      </c>
      <c r="D207" s="9">
        <f>C207/B207*100</f>
        <v>98.8662131519274</v>
      </c>
      <c r="E207" s="10"/>
    </row>
    <row r="208" spans="1:5">
      <c r="A208" s="13" t="s">
        <v>155</v>
      </c>
      <c r="B208" s="15">
        <v>36</v>
      </c>
      <c r="C208" s="8"/>
      <c r="D208" s="9">
        <f>C208/B208*100</f>
        <v>0</v>
      </c>
      <c r="E208" s="10"/>
    </row>
    <row r="209" spans="1:5">
      <c r="A209" s="13" t="s">
        <v>156</v>
      </c>
      <c r="B209" s="15">
        <v>77</v>
      </c>
      <c r="C209" s="8">
        <v>106</v>
      </c>
      <c r="D209" s="9">
        <f>C209/B209*100</f>
        <v>137.662337662338</v>
      </c>
      <c r="E209" s="10"/>
    </row>
    <row r="210" spans="1:5">
      <c r="A210" s="13" t="s">
        <v>157</v>
      </c>
      <c r="B210" s="15">
        <v>222</v>
      </c>
      <c r="C210" s="8">
        <v>256</v>
      </c>
      <c r="D210" s="9">
        <f>C210/B210*100</f>
        <v>115.315315315315</v>
      </c>
      <c r="E210" s="10"/>
    </row>
    <row r="211" spans="1:5">
      <c r="A211" s="13" t="s">
        <v>158</v>
      </c>
      <c r="B211" s="15">
        <v>632</v>
      </c>
      <c r="C211" s="8">
        <v>613</v>
      </c>
      <c r="D211" s="9">
        <f>C211/B211*100</f>
        <v>96.9936708860759</v>
      </c>
      <c r="E211" s="10"/>
    </row>
    <row r="212" spans="1:5">
      <c r="A212" s="14" t="s">
        <v>159</v>
      </c>
      <c r="B212" s="15"/>
      <c r="C212" s="8"/>
      <c r="D212" s="9"/>
      <c r="E212" s="10"/>
    </row>
    <row r="213" spans="1:5">
      <c r="A213" s="13" t="s">
        <v>160</v>
      </c>
      <c r="B213" s="15">
        <v>28</v>
      </c>
      <c r="C213" s="8">
        <v>37</v>
      </c>
      <c r="D213" s="9">
        <f>C213/B213*100</f>
        <v>132.142857142857</v>
      </c>
      <c r="E213" s="10"/>
    </row>
    <row r="214" spans="1:5">
      <c r="A214" s="13" t="s">
        <v>161</v>
      </c>
      <c r="B214" s="15">
        <v>39</v>
      </c>
      <c r="C214" s="8">
        <v>59</v>
      </c>
      <c r="D214" s="9">
        <f>C214/B214*100</f>
        <v>151.282051282051</v>
      </c>
      <c r="E214" s="10"/>
    </row>
    <row r="215" spans="1:5">
      <c r="A215" s="13" t="s">
        <v>13</v>
      </c>
      <c r="B215" s="15">
        <v>160</v>
      </c>
      <c r="C215" s="8">
        <v>190</v>
      </c>
      <c r="D215" s="9">
        <f>C215/B215*100</f>
        <v>118.75</v>
      </c>
      <c r="E215" s="10"/>
    </row>
    <row r="216" spans="1:5">
      <c r="A216" s="13" t="s">
        <v>162</v>
      </c>
      <c r="B216" s="15">
        <v>1381</v>
      </c>
      <c r="C216" s="8">
        <v>72</v>
      </c>
      <c r="D216" s="9">
        <f>C216/B216*100</f>
        <v>5.21361332367849</v>
      </c>
      <c r="E216" s="10"/>
    </row>
    <row r="217" spans="1:5">
      <c r="A217" s="11" t="s">
        <v>163</v>
      </c>
      <c r="B217" s="15">
        <v>1545</v>
      </c>
      <c r="C217" s="8">
        <f>SUM(C218:C221)</f>
        <v>990</v>
      </c>
      <c r="D217" s="9">
        <f>C217/B217*100</f>
        <v>64.0776699029126</v>
      </c>
      <c r="E217" s="10"/>
    </row>
    <row r="218" spans="1:5">
      <c r="A218" s="13" t="s">
        <v>9</v>
      </c>
      <c r="B218" s="15">
        <v>180</v>
      </c>
      <c r="C218" s="8">
        <v>153</v>
      </c>
      <c r="D218" s="9">
        <f>C218/B218*100</f>
        <v>85</v>
      </c>
      <c r="E218" s="10"/>
    </row>
    <row r="219" spans="1:5">
      <c r="A219" s="13" t="s">
        <v>164</v>
      </c>
      <c r="B219" s="15">
        <v>5</v>
      </c>
      <c r="C219" s="8">
        <v>9</v>
      </c>
      <c r="D219" s="9">
        <f>C219/B219*100</f>
        <v>180</v>
      </c>
      <c r="E219" s="10"/>
    </row>
    <row r="220" spans="1:5">
      <c r="A220" s="13" t="s">
        <v>165</v>
      </c>
      <c r="B220" s="15">
        <v>939</v>
      </c>
      <c r="C220" s="8">
        <v>347</v>
      </c>
      <c r="D220" s="9">
        <f>C220/B220*100</f>
        <v>36.9542066027689</v>
      </c>
      <c r="E220" s="10"/>
    </row>
    <row r="221" spans="1:5">
      <c r="A221" s="13" t="s">
        <v>166</v>
      </c>
      <c r="B221" s="15">
        <v>421</v>
      </c>
      <c r="C221" s="8">
        <v>481</v>
      </c>
      <c r="D221" s="9">
        <f>C221/B221*100</f>
        <v>114.251781472684</v>
      </c>
      <c r="E221" s="10"/>
    </row>
    <row r="222" spans="1:5">
      <c r="A222" s="11" t="s">
        <v>167</v>
      </c>
      <c r="B222" s="15">
        <v>67551</v>
      </c>
      <c r="C222" s="8">
        <f>SUM(C223:C230)</f>
        <v>31666</v>
      </c>
      <c r="D222" s="9">
        <f>C222/B222*100</f>
        <v>46.8771742831342</v>
      </c>
      <c r="E222" s="10"/>
    </row>
    <row r="223" spans="1:5">
      <c r="A223" s="13" t="s">
        <v>168</v>
      </c>
      <c r="B223" s="15">
        <v>118</v>
      </c>
      <c r="C223" s="8">
        <v>0</v>
      </c>
      <c r="D223" s="9">
        <f>C223/B223*100</f>
        <v>0</v>
      </c>
      <c r="E223" s="10"/>
    </row>
    <row r="224" spans="1:5">
      <c r="A224" s="13" t="s">
        <v>169</v>
      </c>
      <c r="B224" s="15">
        <v>35</v>
      </c>
      <c r="C224" s="8">
        <v>0</v>
      </c>
      <c r="D224" s="9">
        <f>C224/B224*100</f>
        <v>0</v>
      </c>
      <c r="E224" s="10"/>
    </row>
    <row r="225" spans="1:5">
      <c r="A225" s="13" t="s">
        <v>170</v>
      </c>
      <c r="B225" s="15">
        <v>170</v>
      </c>
      <c r="C225" s="8">
        <v>268</v>
      </c>
      <c r="D225" s="9">
        <f>C225/B225*100</f>
        <v>157.647058823529</v>
      </c>
      <c r="E225" s="10"/>
    </row>
    <row r="226" spans="1:5">
      <c r="A226" s="13" t="s">
        <v>171</v>
      </c>
      <c r="B226" s="15">
        <v>15562</v>
      </c>
      <c r="C226" s="8">
        <v>20620</v>
      </c>
      <c r="D226" s="9">
        <f>C226/B226*100</f>
        <v>132.502249068243</v>
      </c>
      <c r="E226" s="10"/>
    </row>
    <row r="227" spans="1:5">
      <c r="A227" s="13" t="s">
        <v>172</v>
      </c>
      <c r="B227" s="15">
        <v>7827</v>
      </c>
      <c r="C227" s="8">
        <v>10289</v>
      </c>
      <c r="D227" s="9">
        <f>C227/B227*100</f>
        <v>131.455219113326</v>
      </c>
      <c r="E227" s="10"/>
    </row>
    <row r="228" spans="1:5">
      <c r="A228" s="13" t="s">
        <v>173</v>
      </c>
      <c r="B228" s="15">
        <v>43839</v>
      </c>
      <c r="C228" s="8">
        <v>489</v>
      </c>
      <c r="D228" s="9">
        <f>C228/B228*100</f>
        <v>1.11544515157736</v>
      </c>
      <c r="E228" s="10"/>
    </row>
    <row r="229" spans="1:5">
      <c r="A229" s="13" t="s">
        <v>174</v>
      </c>
      <c r="B229" s="15"/>
      <c r="C229" s="8"/>
      <c r="D229" s="9"/>
      <c r="E229" s="10"/>
    </row>
    <row r="230" spans="1:5">
      <c r="A230" s="14" t="s">
        <v>175</v>
      </c>
      <c r="B230" s="15"/>
      <c r="C230" s="8"/>
      <c r="D230" s="9"/>
      <c r="E230" s="10"/>
    </row>
    <row r="231" spans="1:5">
      <c r="A231" s="11" t="s">
        <v>176</v>
      </c>
      <c r="B231" s="15"/>
      <c r="C231" s="8">
        <f>SUM(C232)</f>
        <v>21</v>
      </c>
      <c r="D231" s="9"/>
      <c r="E231" s="10"/>
    </row>
    <row r="232" spans="1:5">
      <c r="A232" s="13" t="s">
        <v>177</v>
      </c>
      <c r="B232" s="15"/>
      <c r="C232" s="8">
        <v>21</v>
      </c>
      <c r="D232" s="9"/>
      <c r="E232" s="10"/>
    </row>
    <row r="233" spans="1:5">
      <c r="A233" s="11" t="s">
        <v>178</v>
      </c>
      <c r="B233" s="15">
        <v>6924</v>
      </c>
      <c r="C233" s="8">
        <f>SUM(C234:C239)</f>
        <v>2550</v>
      </c>
      <c r="D233" s="9">
        <f>C233/B233*100</f>
        <v>36.8284228769497</v>
      </c>
      <c r="E233" s="10"/>
    </row>
    <row r="234" spans="1:5">
      <c r="A234" s="14" t="s">
        <v>179</v>
      </c>
      <c r="B234" s="15">
        <v>201</v>
      </c>
      <c r="C234" s="8"/>
      <c r="D234" s="9">
        <f>C234/B234*100</f>
        <v>0</v>
      </c>
      <c r="E234" s="10"/>
    </row>
    <row r="235" spans="1:5">
      <c r="A235" s="13" t="s">
        <v>180</v>
      </c>
      <c r="B235" s="15">
        <v>5361</v>
      </c>
      <c r="C235" s="8">
        <v>2550</v>
      </c>
      <c r="D235" s="9">
        <f>C235/B235*100</f>
        <v>47.5657526580862</v>
      </c>
      <c r="E235" s="10"/>
    </row>
    <row r="236" spans="1:5">
      <c r="A236" s="13" t="s">
        <v>181</v>
      </c>
      <c r="B236" s="15">
        <v>1320</v>
      </c>
      <c r="C236" s="8"/>
      <c r="D236" s="9">
        <f>C236/B236*100</f>
        <v>0</v>
      </c>
      <c r="E236" s="10"/>
    </row>
    <row r="237" spans="1:5">
      <c r="A237" s="13" t="s">
        <v>182</v>
      </c>
      <c r="B237" s="15"/>
      <c r="C237" s="8"/>
      <c r="D237" s="9"/>
      <c r="E237" s="10"/>
    </row>
    <row r="238" spans="1:5">
      <c r="A238" s="13" t="s">
        <v>183</v>
      </c>
      <c r="B238" s="15">
        <v>5</v>
      </c>
      <c r="C238" s="8"/>
      <c r="D238" s="9">
        <f>C238/B238*100</f>
        <v>0</v>
      </c>
      <c r="E238" s="10"/>
    </row>
    <row r="239" spans="1:5">
      <c r="A239" s="13" t="s">
        <v>184</v>
      </c>
      <c r="B239" s="15">
        <v>37</v>
      </c>
      <c r="C239" s="8"/>
      <c r="D239" s="9">
        <f>C239/B239*100</f>
        <v>0</v>
      </c>
      <c r="E239" s="10"/>
    </row>
    <row r="240" spans="1:5">
      <c r="A240" s="11" t="s">
        <v>185</v>
      </c>
      <c r="B240" s="15">
        <v>9518</v>
      </c>
      <c r="C240" s="8">
        <f>SUM(C241:C246)</f>
        <v>780</v>
      </c>
      <c r="D240" s="9">
        <f>C240/B240*100</f>
        <v>8.19499894935911</v>
      </c>
      <c r="E240" s="10"/>
    </row>
    <row r="241" spans="1:5">
      <c r="A241" s="13" t="s">
        <v>186</v>
      </c>
      <c r="B241" s="15">
        <v>4458</v>
      </c>
      <c r="C241" s="8"/>
      <c r="D241" s="9">
        <f>C241/B241*100</f>
        <v>0</v>
      </c>
      <c r="E241" s="10"/>
    </row>
    <row r="242" spans="1:5">
      <c r="A242" s="13" t="s">
        <v>187</v>
      </c>
      <c r="B242" s="15">
        <v>873</v>
      </c>
      <c r="C242" s="8"/>
      <c r="D242" s="9">
        <f>C242/B242*100</f>
        <v>0</v>
      </c>
      <c r="E242" s="10"/>
    </row>
    <row r="243" spans="1:5">
      <c r="A243" s="13" t="s">
        <v>188</v>
      </c>
      <c r="B243" s="15">
        <v>375</v>
      </c>
      <c r="C243" s="8"/>
      <c r="D243" s="9">
        <f>C243/B243*100</f>
        <v>0</v>
      </c>
      <c r="E243" s="10"/>
    </row>
    <row r="244" spans="1:5">
      <c r="A244" s="13" t="s">
        <v>189</v>
      </c>
      <c r="B244" s="15">
        <v>1916</v>
      </c>
      <c r="C244" s="8">
        <v>418</v>
      </c>
      <c r="D244" s="9">
        <f>C244/B244*100</f>
        <v>21.8162839248434</v>
      </c>
      <c r="E244" s="10"/>
    </row>
    <row r="245" spans="1:5">
      <c r="A245" s="13" t="s">
        <v>190</v>
      </c>
      <c r="B245" s="15">
        <v>1432</v>
      </c>
      <c r="C245" s="8">
        <v>362</v>
      </c>
      <c r="D245" s="9">
        <f>C245/B245*100</f>
        <v>25.2793296089385</v>
      </c>
      <c r="E245" s="10"/>
    </row>
    <row r="246" spans="1:5">
      <c r="A246" s="13" t="s">
        <v>191</v>
      </c>
      <c r="B246" s="15">
        <v>464</v>
      </c>
      <c r="C246" s="8"/>
      <c r="D246" s="9">
        <f>C246/B246*100</f>
        <v>0</v>
      </c>
      <c r="E246" s="10"/>
    </row>
    <row r="247" spans="1:5">
      <c r="A247" s="11" t="s">
        <v>192</v>
      </c>
      <c r="B247" s="15">
        <v>2634</v>
      </c>
      <c r="C247" s="8">
        <f>SUM(C248:C251)</f>
        <v>0</v>
      </c>
      <c r="D247" s="9">
        <f>C247/B247*100</f>
        <v>0</v>
      </c>
      <c r="E247" s="10"/>
    </row>
    <row r="248" spans="1:5">
      <c r="A248" s="13" t="s">
        <v>193</v>
      </c>
      <c r="B248" s="15"/>
      <c r="C248" s="8"/>
      <c r="D248" s="9"/>
      <c r="E248" s="10"/>
    </row>
    <row r="249" spans="1:5">
      <c r="A249" s="13" t="s">
        <v>194</v>
      </c>
      <c r="B249" s="15">
        <v>106</v>
      </c>
      <c r="C249" s="8"/>
      <c r="D249" s="9">
        <f>C249/B249*100</f>
        <v>0</v>
      </c>
      <c r="E249" s="10"/>
    </row>
    <row r="250" spans="1:5">
      <c r="A250" s="13" t="s">
        <v>195</v>
      </c>
      <c r="B250" s="15">
        <v>440</v>
      </c>
      <c r="C250" s="8"/>
      <c r="D250" s="9">
        <f>C250/B250*100</f>
        <v>0</v>
      </c>
      <c r="E250" s="10"/>
    </row>
    <row r="251" spans="1:5">
      <c r="A251" s="13" t="s">
        <v>196</v>
      </c>
      <c r="B251" s="15">
        <v>2088</v>
      </c>
      <c r="C251" s="8"/>
      <c r="D251" s="9">
        <f>C251/B251*100</f>
        <v>0</v>
      </c>
      <c r="E251" s="10"/>
    </row>
    <row r="252" spans="1:5">
      <c r="A252" s="11" t="s">
        <v>197</v>
      </c>
      <c r="B252" s="15">
        <v>1305</v>
      </c>
      <c r="C252" s="8">
        <f>SUM(C253:C258)</f>
        <v>585</v>
      </c>
      <c r="D252" s="9">
        <f>C252/B252*100</f>
        <v>44.8275862068966</v>
      </c>
      <c r="E252" s="10"/>
    </row>
    <row r="253" spans="1:5">
      <c r="A253" s="13" t="s">
        <v>198</v>
      </c>
      <c r="B253" s="15">
        <v>250</v>
      </c>
      <c r="C253" s="8"/>
      <c r="D253" s="9">
        <f>C253/B253*100</f>
        <v>0</v>
      </c>
      <c r="E253" s="10"/>
    </row>
    <row r="254" spans="1:5">
      <c r="A254" s="13" t="s">
        <v>199</v>
      </c>
      <c r="B254" s="15">
        <v>261</v>
      </c>
      <c r="C254" s="8">
        <v>390</v>
      </c>
      <c r="D254" s="9">
        <f>C254/B254*100</f>
        <v>149.425287356322</v>
      </c>
      <c r="E254" s="10"/>
    </row>
    <row r="255" spans="1:5">
      <c r="A255" s="13" t="s">
        <v>200</v>
      </c>
      <c r="B255" s="15">
        <v>432</v>
      </c>
      <c r="C255" s="8">
        <v>94</v>
      </c>
      <c r="D255" s="9">
        <f>C255/B255*100</f>
        <v>21.7592592592593</v>
      </c>
      <c r="E255" s="10"/>
    </row>
    <row r="256" spans="1:5">
      <c r="A256" s="13" t="s">
        <v>201</v>
      </c>
      <c r="B256" s="15">
        <v>306</v>
      </c>
      <c r="C256" s="8">
        <v>59</v>
      </c>
      <c r="D256" s="9">
        <f>C256/B256*100</f>
        <v>19.281045751634</v>
      </c>
      <c r="E256" s="10"/>
    </row>
    <row r="257" spans="1:5">
      <c r="A257" s="14" t="s">
        <v>202</v>
      </c>
      <c r="B257" s="15"/>
      <c r="C257" s="8"/>
      <c r="D257" s="9"/>
      <c r="E257" s="10"/>
    </row>
    <row r="258" spans="1:5">
      <c r="A258" s="13" t="s">
        <v>203</v>
      </c>
      <c r="B258" s="15">
        <v>56</v>
      </c>
      <c r="C258" s="8">
        <v>42</v>
      </c>
      <c r="D258" s="9">
        <f>C258/B258*100</f>
        <v>75</v>
      </c>
      <c r="E258" s="10"/>
    </row>
    <row r="259" spans="1:5">
      <c r="A259" s="11" t="s">
        <v>204</v>
      </c>
      <c r="B259" s="15">
        <v>1613</v>
      </c>
      <c r="C259" s="8">
        <f>SUM(C260:C264)</f>
        <v>1743</v>
      </c>
      <c r="D259" s="9">
        <f>C259/B259*100</f>
        <v>108.059516429014</v>
      </c>
      <c r="E259" s="10"/>
    </row>
    <row r="260" spans="1:5">
      <c r="A260" s="13" t="s">
        <v>9</v>
      </c>
      <c r="B260" s="15"/>
      <c r="C260" s="8"/>
      <c r="D260" s="9"/>
      <c r="E260" s="10"/>
    </row>
    <row r="261" spans="1:5">
      <c r="A261" s="13" t="s">
        <v>205</v>
      </c>
      <c r="B261" s="15">
        <v>84</v>
      </c>
      <c r="C261" s="8">
        <v>46</v>
      </c>
      <c r="D261" s="9">
        <f t="shared" ref="D260:D323" si="5">C261/B261*100</f>
        <v>54.7619047619048</v>
      </c>
      <c r="E261" s="10"/>
    </row>
    <row r="262" spans="1:5">
      <c r="A262" s="13" t="s">
        <v>206</v>
      </c>
      <c r="B262" s="15">
        <v>10</v>
      </c>
      <c r="C262" s="8"/>
      <c r="D262" s="9">
        <f>C262/B262*100</f>
        <v>0</v>
      </c>
      <c r="E262" s="10"/>
    </row>
    <row r="263" spans="1:5">
      <c r="A263" s="13" t="s">
        <v>207</v>
      </c>
      <c r="B263" s="15">
        <v>1241</v>
      </c>
      <c r="C263" s="8">
        <v>1446</v>
      </c>
      <c r="D263" s="9">
        <f>C263/B263*100</f>
        <v>116.51893634166</v>
      </c>
      <c r="E263" s="10"/>
    </row>
    <row r="264" spans="1:5">
      <c r="A264" s="13" t="s">
        <v>208</v>
      </c>
      <c r="B264" s="15">
        <v>278</v>
      </c>
      <c r="C264" s="8">
        <v>251</v>
      </c>
      <c r="D264" s="9">
        <f>C264/B264*100</f>
        <v>90.2877697841727</v>
      </c>
      <c r="E264" s="10"/>
    </row>
    <row r="265" spans="1:5">
      <c r="A265" s="11" t="s">
        <v>209</v>
      </c>
      <c r="B265" s="15">
        <v>65</v>
      </c>
      <c r="C265" s="8">
        <f>SUM(C266)</f>
        <v>67</v>
      </c>
      <c r="D265" s="9">
        <f>C265/B265*100</f>
        <v>103.076923076923</v>
      </c>
      <c r="E265" s="10"/>
    </row>
    <row r="266" spans="1:5">
      <c r="A266" s="13" t="s">
        <v>210</v>
      </c>
      <c r="B266" s="15">
        <v>65</v>
      </c>
      <c r="C266" s="8">
        <v>67</v>
      </c>
      <c r="D266" s="9">
        <f>C266/B266*100</f>
        <v>103.076923076923</v>
      </c>
      <c r="E266" s="10"/>
    </row>
    <row r="267" spans="1:5">
      <c r="A267" s="11" t="s">
        <v>211</v>
      </c>
      <c r="B267" s="15">
        <v>5248</v>
      </c>
      <c r="C267" s="8">
        <f>SUM(C268:C269)</f>
        <v>7670</v>
      </c>
      <c r="D267" s="9">
        <f>C267/B267*100</f>
        <v>146.150914634146</v>
      </c>
      <c r="E267" s="10"/>
    </row>
    <row r="268" spans="1:5">
      <c r="A268" s="13" t="s">
        <v>212</v>
      </c>
      <c r="B268" s="15">
        <v>2566</v>
      </c>
      <c r="C268" s="8">
        <f>6762+401</f>
        <v>7163</v>
      </c>
      <c r="D268" s="9">
        <f>C268/B268*100</f>
        <v>279.150428682775</v>
      </c>
      <c r="E268" s="10"/>
    </row>
    <row r="269" spans="1:5">
      <c r="A269" s="13" t="s">
        <v>213</v>
      </c>
      <c r="B269" s="15">
        <v>2682</v>
      </c>
      <c r="C269" s="8">
        <v>507</v>
      </c>
      <c r="D269" s="9">
        <f>C269/B269*100</f>
        <v>18.9038031319911</v>
      </c>
      <c r="E269" s="10"/>
    </row>
    <row r="270" spans="1:5">
      <c r="A270" s="11" t="s">
        <v>214</v>
      </c>
      <c r="B270" s="15">
        <v>483</v>
      </c>
      <c r="C270" s="8">
        <f>SUM(C271:C272)</f>
        <v>0</v>
      </c>
      <c r="D270" s="9">
        <f>C270/B270*100</f>
        <v>0</v>
      </c>
      <c r="E270" s="10"/>
    </row>
    <row r="271" spans="1:5">
      <c r="A271" s="13" t="s">
        <v>215</v>
      </c>
      <c r="B271" s="15">
        <v>483</v>
      </c>
      <c r="C271" s="8"/>
      <c r="D271" s="9">
        <f>C271/B271*100</f>
        <v>0</v>
      </c>
      <c r="E271" s="10"/>
    </row>
    <row r="272" spans="1:5">
      <c r="A272" s="13" t="s">
        <v>216</v>
      </c>
      <c r="B272" s="15"/>
      <c r="C272" s="8"/>
      <c r="D272" s="9"/>
      <c r="E272" s="10"/>
    </row>
    <row r="273" spans="1:5">
      <c r="A273" s="11" t="s">
        <v>217</v>
      </c>
      <c r="B273" s="15">
        <v>3048</v>
      </c>
      <c r="C273" s="8">
        <f>SUM(C274:C275)</f>
        <v>499</v>
      </c>
      <c r="D273" s="9">
        <f>C273/B273*100</f>
        <v>16.3713910761155</v>
      </c>
      <c r="E273" s="10"/>
    </row>
    <row r="274" spans="1:5">
      <c r="A274" s="13" t="s">
        <v>218</v>
      </c>
      <c r="B274" s="15">
        <v>469</v>
      </c>
      <c r="C274" s="8">
        <v>499</v>
      </c>
      <c r="D274" s="9">
        <f>C274/B274*100</f>
        <v>106.396588486141</v>
      </c>
      <c r="E274" s="10"/>
    </row>
    <row r="275" spans="1:5">
      <c r="A275" s="13" t="s">
        <v>219</v>
      </c>
      <c r="B275" s="15">
        <v>2579</v>
      </c>
      <c r="C275" s="8"/>
      <c r="D275" s="9">
        <f>C275/B275*100</f>
        <v>0</v>
      </c>
      <c r="E275" s="10"/>
    </row>
    <row r="276" spans="1:5">
      <c r="A276" s="11" t="s">
        <v>220</v>
      </c>
      <c r="B276" s="15"/>
      <c r="C276" s="8">
        <f>SUM(C277:C278)</f>
        <v>1</v>
      </c>
      <c r="D276" s="9"/>
      <c r="E276" s="10"/>
    </row>
    <row r="277" spans="1:5">
      <c r="A277" s="13" t="s">
        <v>221</v>
      </c>
      <c r="B277" s="15"/>
      <c r="C277" s="8">
        <v>1</v>
      </c>
      <c r="D277" s="9"/>
      <c r="E277" s="10"/>
    </row>
    <row r="278" spans="1:5">
      <c r="A278" s="13" t="s">
        <v>222</v>
      </c>
      <c r="B278" s="15"/>
      <c r="C278" s="8"/>
      <c r="D278" s="9"/>
      <c r="E278" s="10"/>
    </row>
    <row r="279" spans="1:5">
      <c r="A279" s="11" t="s">
        <v>223</v>
      </c>
      <c r="B279" s="15">
        <v>15372</v>
      </c>
      <c r="C279" s="8">
        <f>SUM(C280:C281)</f>
        <v>3710</v>
      </c>
      <c r="D279" s="9">
        <f>C279/B279*100</f>
        <v>24.1347905282332</v>
      </c>
      <c r="E279" s="10"/>
    </row>
    <row r="280" spans="1:5">
      <c r="A280" s="13" t="s">
        <v>224</v>
      </c>
      <c r="B280" s="15">
        <v>2894</v>
      </c>
      <c r="C280" s="8">
        <v>3281</v>
      </c>
      <c r="D280" s="9">
        <f>C280/B280*100</f>
        <v>113.372494816862</v>
      </c>
      <c r="E280" s="10"/>
    </row>
    <row r="281" spans="1:5">
      <c r="A281" s="13" t="s">
        <v>225</v>
      </c>
      <c r="B281" s="15">
        <v>12478</v>
      </c>
      <c r="C281" s="8">
        <v>429</v>
      </c>
      <c r="D281" s="9">
        <f>C281/B281*100</f>
        <v>3.43805096970668</v>
      </c>
      <c r="E281" s="10"/>
    </row>
    <row r="282" spans="1:5">
      <c r="A282" s="11" t="s">
        <v>226</v>
      </c>
      <c r="B282" s="15">
        <v>312</v>
      </c>
      <c r="C282" s="8">
        <f>SUM(C283:C285)</f>
        <v>207</v>
      </c>
      <c r="D282" s="9">
        <f>C282/B282*100</f>
        <v>66.3461538461538</v>
      </c>
      <c r="E282" s="10"/>
    </row>
    <row r="283" spans="1:5">
      <c r="A283" s="13" t="s">
        <v>9</v>
      </c>
      <c r="B283" s="15">
        <v>103</v>
      </c>
      <c r="C283" s="8">
        <v>92</v>
      </c>
      <c r="D283" s="9">
        <f>C283/B283*100</f>
        <v>89.3203883495146</v>
      </c>
      <c r="E283" s="10"/>
    </row>
    <row r="284" spans="1:5">
      <c r="A284" s="13" t="s">
        <v>227</v>
      </c>
      <c r="B284" s="15">
        <v>120</v>
      </c>
      <c r="C284" s="8"/>
      <c r="D284" s="9">
        <f>C284/B284*100</f>
        <v>0</v>
      </c>
      <c r="E284" s="10"/>
    </row>
    <row r="285" spans="1:5">
      <c r="A285" s="13" t="s">
        <v>13</v>
      </c>
      <c r="B285" s="15">
        <v>89</v>
      </c>
      <c r="C285" s="8">
        <v>115</v>
      </c>
      <c r="D285" s="9">
        <f>C285/B285*100</f>
        <v>129.213483146067</v>
      </c>
      <c r="E285" s="10"/>
    </row>
    <row r="286" spans="1:5">
      <c r="A286" s="11" t="s">
        <v>228</v>
      </c>
      <c r="B286" s="15">
        <v>984</v>
      </c>
      <c r="C286" s="8">
        <f>SUM(C287)</f>
        <v>1173</v>
      </c>
      <c r="D286" s="9">
        <f>C286/B286*100</f>
        <v>119.207317073171</v>
      </c>
      <c r="E286" s="10"/>
    </row>
    <row r="287" spans="1:5">
      <c r="A287" s="13" t="s">
        <v>228</v>
      </c>
      <c r="B287" s="15">
        <v>984</v>
      </c>
      <c r="C287" s="8">
        <v>1173</v>
      </c>
      <c r="D287" s="9">
        <f>C287/B287*100</f>
        <v>119.207317073171</v>
      </c>
      <c r="E287" s="10"/>
    </row>
    <row r="288" spans="1:5">
      <c r="A288" s="7" t="s">
        <v>229</v>
      </c>
      <c r="B288" s="8">
        <f>B289+B292+B296+B299+B308+B311+B315+B320+B322+B325+B328+B334+B336</f>
        <v>45233</v>
      </c>
      <c r="C288" s="8">
        <f>C289+C292+C296+C299+C308+C311+C315+C320+C322+C325+C328+C334+C336</f>
        <v>34399</v>
      </c>
      <c r="D288" s="9">
        <f>C288/B288*100</f>
        <v>76.0484601949904</v>
      </c>
      <c r="E288" s="10"/>
    </row>
    <row r="289" spans="1:5">
      <c r="A289" s="11" t="s">
        <v>230</v>
      </c>
      <c r="B289" s="15">
        <v>316</v>
      </c>
      <c r="C289" s="8">
        <f>SUM(C290:C291)</f>
        <v>362</v>
      </c>
      <c r="D289" s="9">
        <f>C289/B289*100</f>
        <v>114.556962025316</v>
      </c>
      <c r="E289" s="10"/>
    </row>
    <row r="290" spans="1:5">
      <c r="A290" s="13" t="s">
        <v>9</v>
      </c>
      <c r="B290" s="15">
        <v>316</v>
      </c>
      <c r="C290" s="8">
        <v>362</v>
      </c>
      <c r="D290" s="9">
        <f>C290/B290*100</f>
        <v>114.556962025316</v>
      </c>
      <c r="E290" s="10"/>
    </row>
    <row r="291" spans="1:5">
      <c r="A291" s="13" t="s">
        <v>231</v>
      </c>
      <c r="B291" s="15"/>
      <c r="C291" s="8"/>
      <c r="D291" s="9"/>
      <c r="E291" s="10"/>
    </row>
    <row r="292" spans="1:5">
      <c r="A292" s="11" t="s">
        <v>232</v>
      </c>
      <c r="B292" s="15">
        <v>7088</v>
      </c>
      <c r="C292" s="8">
        <f>SUM(C293:C295)</f>
        <v>7635</v>
      </c>
      <c r="D292" s="9">
        <f>C292/B292*100</f>
        <v>107.717268623025</v>
      </c>
      <c r="E292" s="10"/>
    </row>
    <row r="293" spans="1:5">
      <c r="A293" s="13" t="s">
        <v>233</v>
      </c>
      <c r="B293" s="15">
        <v>5064</v>
      </c>
      <c r="C293" s="8">
        <v>4902</v>
      </c>
      <c r="D293" s="9">
        <f>C293/B293*100</f>
        <v>96.8009478672986</v>
      </c>
      <c r="E293" s="10"/>
    </row>
    <row r="294" spans="1:5">
      <c r="A294" s="13" t="s">
        <v>234</v>
      </c>
      <c r="B294" s="15">
        <v>1740</v>
      </c>
      <c r="C294" s="8">
        <v>2501</v>
      </c>
      <c r="D294" s="9">
        <f>C294/B294*100</f>
        <v>143.735632183908</v>
      </c>
      <c r="E294" s="10"/>
    </row>
    <row r="295" spans="1:5">
      <c r="A295" s="13" t="s">
        <v>235</v>
      </c>
      <c r="B295" s="15">
        <v>284</v>
      </c>
      <c r="C295" s="8">
        <v>232</v>
      </c>
      <c r="D295" s="9">
        <f>C295/B295*100</f>
        <v>81.6901408450704</v>
      </c>
      <c r="E295" s="10"/>
    </row>
    <row r="296" spans="1:5">
      <c r="A296" s="11" t="s">
        <v>236</v>
      </c>
      <c r="B296" s="15">
        <v>7754</v>
      </c>
      <c r="C296" s="8">
        <f>SUM(C297:C298)</f>
        <v>9475</v>
      </c>
      <c r="D296" s="9">
        <f>C296/B296*100</f>
        <v>122.194996131029</v>
      </c>
      <c r="E296" s="10"/>
    </row>
    <row r="297" spans="1:5">
      <c r="A297" s="13" t="s">
        <v>237</v>
      </c>
      <c r="B297" s="15">
        <v>7439</v>
      </c>
      <c r="C297" s="8">
        <v>8962</v>
      </c>
      <c r="D297" s="9">
        <f>C297/B297*100</f>
        <v>120.473181879285</v>
      </c>
      <c r="E297" s="10"/>
    </row>
    <row r="298" spans="1:5">
      <c r="A298" s="13" t="s">
        <v>238</v>
      </c>
      <c r="B298" s="15">
        <v>315</v>
      </c>
      <c r="C298" s="8">
        <v>513</v>
      </c>
      <c r="D298" s="9">
        <f>C298/B298*100</f>
        <v>162.857142857143</v>
      </c>
      <c r="E298" s="10"/>
    </row>
    <row r="299" spans="1:5">
      <c r="A299" s="11" t="s">
        <v>239</v>
      </c>
      <c r="B299" s="15">
        <v>12653</v>
      </c>
      <c r="C299" s="8">
        <f>SUM(C300:C307)</f>
        <v>4773</v>
      </c>
      <c r="D299" s="9">
        <f>C299/B299*100</f>
        <v>37.7222793013515</v>
      </c>
      <c r="E299" s="10"/>
    </row>
    <row r="300" spans="1:5">
      <c r="A300" s="13" t="s">
        <v>240</v>
      </c>
      <c r="B300" s="15">
        <v>1886</v>
      </c>
      <c r="C300" s="8">
        <v>1188</v>
      </c>
      <c r="D300" s="9">
        <f>C300/B300*100</f>
        <v>62.9904559915164</v>
      </c>
      <c r="E300" s="10"/>
    </row>
    <row r="301" spans="1:5">
      <c r="A301" s="13" t="s">
        <v>241</v>
      </c>
      <c r="B301" s="15">
        <v>307</v>
      </c>
      <c r="C301" s="8">
        <v>350</v>
      </c>
      <c r="D301" s="9">
        <f>C301/B301*100</f>
        <v>114.00651465798</v>
      </c>
      <c r="E301" s="10"/>
    </row>
    <row r="302" spans="1:5">
      <c r="A302" s="13" t="s">
        <v>242</v>
      </c>
      <c r="B302" s="15">
        <v>1015</v>
      </c>
      <c r="C302" s="8">
        <v>1105</v>
      </c>
      <c r="D302" s="9">
        <f>C302/B302*100</f>
        <v>108.866995073892</v>
      </c>
      <c r="E302" s="10"/>
    </row>
    <row r="303" spans="1:5">
      <c r="A303" s="13" t="s">
        <v>243</v>
      </c>
      <c r="B303" s="15"/>
      <c r="C303" s="8"/>
      <c r="D303" s="9"/>
      <c r="E303" s="10"/>
    </row>
    <row r="304" spans="1:5">
      <c r="A304" s="13" t="s">
        <v>244</v>
      </c>
      <c r="B304" s="15">
        <v>5315</v>
      </c>
      <c r="C304" s="8">
        <v>929</v>
      </c>
      <c r="D304" s="9">
        <f>C304/B304*100</f>
        <v>17.4788334901223</v>
      </c>
      <c r="E304" s="10"/>
    </row>
    <row r="305" spans="1:5">
      <c r="A305" s="13" t="s">
        <v>245</v>
      </c>
      <c r="B305" s="15"/>
      <c r="C305" s="8">
        <v>114</v>
      </c>
      <c r="D305" s="9"/>
      <c r="E305" s="10"/>
    </row>
    <row r="306" spans="1:5">
      <c r="A306" s="13" t="s">
        <v>246</v>
      </c>
      <c r="B306" s="15">
        <v>409</v>
      </c>
      <c r="C306" s="8"/>
      <c r="D306" s="9">
        <f>C306/B306*100</f>
        <v>0</v>
      </c>
      <c r="E306" s="10"/>
    </row>
    <row r="307" spans="1:5">
      <c r="A307" s="13" t="s">
        <v>247</v>
      </c>
      <c r="B307" s="15">
        <v>3721</v>
      </c>
      <c r="C307" s="8">
        <v>1087</v>
      </c>
      <c r="D307" s="9">
        <f>C307/B307*100</f>
        <v>29.2125772641763</v>
      </c>
      <c r="E307" s="10"/>
    </row>
    <row r="308" spans="1:5">
      <c r="A308" s="11" t="s">
        <v>248</v>
      </c>
      <c r="B308" s="15">
        <v>200</v>
      </c>
      <c r="C308" s="8">
        <f>SUM(C309:C310)</f>
        <v>220</v>
      </c>
      <c r="D308" s="9">
        <f>C308/B308*100</f>
        <v>110</v>
      </c>
      <c r="E308" s="10"/>
    </row>
    <row r="309" spans="1:5">
      <c r="A309" s="13" t="s">
        <v>249</v>
      </c>
      <c r="B309" s="15">
        <v>200</v>
      </c>
      <c r="C309" s="8">
        <v>220</v>
      </c>
      <c r="D309" s="9">
        <f>C309/B309*100</f>
        <v>110</v>
      </c>
      <c r="E309" s="10"/>
    </row>
    <row r="310" spans="1:5">
      <c r="A310" s="13" t="s">
        <v>250</v>
      </c>
      <c r="B310" s="15"/>
      <c r="C310" s="8"/>
      <c r="D310" s="9"/>
      <c r="E310" s="10"/>
    </row>
    <row r="311" spans="1:5">
      <c r="A311" s="11" t="s">
        <v>251</v>
      </c>
      <c r="B311" s="15">
        <v>7225</v>
      </c>
      <c r="C311" s="8">
        <f>SUM(C312:C314)</f>
        <v>1335</v>
      </c>
      <c r="D311" s="9">
        <f>C311/B311*100</f>
        <v>18.477508650519</v>
      </c>
      <c r="E311" s="10"/>
    </row>
    <row r="312" spans="1:5">
      <c r="A312" s="13" t="s">
        <v>252</v>
      </c>
      <c r="B312" s="15"/>
      <c r="C312" s="8"/>
      <c r="D312" s="9"/>
      <c r="E312" s="10"/>
    </row>
    <row r="313" spans="1:5">
      <c r="A313" s="13" t="s">
        <v>253</v>
      </c>
      <c r="B313" s="15">
        <v>7215</v>
      </c>
      <c r="C313" s="8"/>
      <c r="D313" s="9">
        <f>C313/B313*100</f>
        <v>0</v>
      </c>
      <c r="E313" s="10"/>
    </row>
    <row r="314" spans="1:5">
      <c r="A314" s="13" t="s">
        <v>254</v>
      </c>
      <c r="B314" s="15">
        <v>10</v>
      </c>
      <c r="C314" s="8">
        <v>1335</v>
      </c>
      <c r="D314" s="9">
        <f>C314/B314*100</f>
        <v>13350</v>
      </c>
      <c r="E314" s="10"/>
    </row>
    <row r="315" spans="1:5">
      <c r="A315" s="11" t="s">
        <v>255</v>
      </c>
      <c r="B315" s="15">
        <v>8349</v>
      </c>
      <c r="C315" s="8">
        <f>SUM(C316:C319)</f>
        <v>9069</v>
      </c>
      <c r="D315" s="9">
        <f>C315/B315*100</f>
        <v>108.623787279914</v>
      </c>
      <c r="E315" s="10"/>
    </row>
    <row r="316" spans="1:5">
      <c r="A316" s="13" t="s">
        <v>256</v>
      </c>
      <c r="B316" s="15">
        <v>1339</v>
      </c>
      <c r="C316" s="8">
        <v>1442</v>
      </c>
      <c r="D316" s="9">
        <f>C316/B316*100</f>
        <v>107.692307692308</v>
      </c>
      <c r="E316" s="10"/>
    </row>
    <row r="317" spans="1:5">
      <c r="A317" s="13" t="s">
        <v>257</v>
      </c>
      <c r="B317" s="15">
        <v>6142</v>
      </c>
      <c r="C317" s="8">
        <v>6729</v>
      </c>
      <c r="D317" s="9">
        <f>C317/B317*100</f>
        <v>109.557147508955</v>
      </c>
      <c r="E317" s="10"/>
    </row>
    <row r="318" spans="1:5">
      <c r="A318" s="13" t="s">
        <v>258</v>
      </c>
      <c r="B318" s="15">
        <v>740</v>
      </c>
      <c r="C318" s="8">
        <v>898</v>
      </c>
      <c r="D318" s="9">
        <f>C318/B318*100</f>
        <v>121.351351351351</v>
      </c>
      <c r="E318" s="10"/>
    </row>
    <row r="319" spans="1:5">
      <c r="A319" s="13" t="s">
        <v>259</v>
      </c>
      <c r="B319" s="15">
        <v>128</v>
      </c>
      <c r="C319" s="8"/>
      <c r="D319" s="9">
        <f>C319/B319*100</f>
        <v>0</v>
      </c>
      <c r="E319" s="10"/>
    </row>
    <row r="320" spans="1:5">
      <c r="A320" s="11" t="s">
        <v>260</v>
      </c>
      <c r="B320" s="15">
        <v>505</v>
      </c>
      <c r="C320" s="8">
        <f>SUM(C321)</f>
        <v>784</v>
      </c>
      <c r="D320" s="9">
        <f>C320/B320*100</f>
        <v>155.247524752475</v>
      </c>
      <c r="E320" s="10"/>
    </row>
    <row r="321" spans="1:5">
      <c r="A321" s="13" t="s">
        <v>261</v>
      </c>
      <c r="B321" s="15">
        <v>505</v>
      </c>
      <c r="C321" s="8">
        <v>784</v>
      </c>
      <c r="D321" s="9">
        <f>C321/B321*100</f>
        <v>155.247524752475</v>
      </c>
      <c r="E321" s="10"/>
    </row>
    <row r="322" spans="1:5">
      <c r="A322" s="11" t="s">
        <v>262</v>
      </c>
      <c r="B322" s="15">
        <v>366</v>
      </c>
      <c r="C322" s="8">
        <f>SUM(C323:C324)</f>
        <v>0</v>
      </c>
      <c r="D322" s="9">
        <f>C322/B322*100</f>
        <v>0</v>
      </c>
      <c r="E322" s="10"/>
    </row>
    <row r="323" spans="1:5">
      <c r="A323" s="13" t="s">
        <v>263</v>
      </c>
      <c r="B323" s="15">
        <v>366</v>
      </c>
      <c r="C323" s="8"/>
      <c r="D323" s="9">
        <f>C323/B323*100</f>
        <v>0</v>
      </c>
      <c r="E323" s="10"/>
    </row>
    <row r="324" spans="1:5">
      <c r="A324" s="13" t="s">
        <v>264</v>
      </c>
      <c r="B324" s="15"/>
      <c r="C324" s="8"/>
      <c r="D324" s="9"/>
      <c r="E324" s="10"/>
    </row>
    <row r="325" spans="1:5">
      <c r="A325" s="11" t="s">
        <v>265</v>
      </c>
      <c r="B325" s="15">
        <v>133</v>
      </c>
      <c r="C325" s="8">
        <f>SUM(C326:C327)</f>
        <v>56</v>
      </c>
      <c r="D325" s="9">
        <f t="shared" ref="D324:D387" si="6">C325/B325*100</f>
        <v>42.1052631578947</v>
      </c>
      <c r="E325" s="10"/>
    </row>
    <row r="326" spans="1:5">
      <c r="A326" s="13" t="s">
        <v>266</v>
      </c>
      <c r="B326" s="15">
        <v>133</v>
      </c>
      <c r="C326" s="8">
        <v>56</v>
      </c>
      <c r="D326" s="9">
        <f>C326/B326*100</f>
        <v>42.1052631578947</v>
      </c>
      <c r="E326" s="10"/>
    </row>
    <row r="327" spans="1:5">
      <c r="A327" s="13" t="s">
        <v>267</v>
      </c>
      <c r="B327" s="15"/>
      <c r="C327" s="8"/>
      <c r="D327" s="9"/>
      <c r="E327" s="10"/>
    </row>
    <row r="328" spans="1:5">
      <c r="A328" s="11" t="s">
        <v>268</v>
      </c>
      <c r="B328" s="15">
        <v>524</v>
      </c>
      <c r="C328" s="8">
        <f>SUM(C329:C333)</f>
        <v>636</v>
      </c>
      <c r="D328" s="9">
        <f>C328/B328*100</f>
        <v>121.374045801527</v>
      </c>
      <c r="E328" s="10"/>
    </row>
    <row r="329" spans="1:5">
      <c r="A329" s="13" t="s">
        <v>9</v>
      </c>
      <c r="B329" s="15">
        <v>96</v>
      </c>
      <c r="C329" s="8">
        <v>122</v>
      </c>
      <c r="D329" s="9">
        <f>C329/B329*100</f>
        <v>127.083333333333</v>
      </c>
      <c r="E329" s="10"/>
    </row>
    <row r="330" spans="1:5">
      <c r="A330" s="13" t="s">
        <v>269</v>
      </c>
      <c r="B330" s="15"/>
      <c r="C330" s="8"/>
      <c r="D330" s="9"/>
      <c r="E330" s="10"/>
    </row>
    <row r="331" spans="1:5">
      <c r="A331" s="13" t="s">
        <v>270</v>
      </c>
      <c r="B331" s="15"/>
      <c r="C331" s="8"/>
      <c r="D331" s="9"/>
      <c r="E331" s="10"/>
    </row>
    <row r="332" spans="1:5">
      <c r="A332" s="13" t="s">
        <v>13</v>
      </c>
      <c r="B332" s="15">
        <v>428</v>
      </c>
      <c r="C332" s="8">
        <v>488</v>
      </c>
      <c r="D332" s="9">
        <f>C332/B332*100</f>
        <v>114.018691588785</v>
      </c>
      <c r="E332" s="10"/>
    </row>
    <row r="333" spans="1:5">
      <c r="A333" s="13" t="s">
        <v>271</v>
      </c>
      <c r="B333" s="15"/>
      <c r="C333" s="8">
        <v>26</v>
      </c>
      <c r="D333" s="9"/>
      <c r="E333" s="10"/>
    </row>
    <row r="334" spans="1:5">
      <c r="A334" s="11" t="s">
        <v>272</v>
      </c>
      <c r="B334" s="15">
        <v>8</v>
      </c>
      <c r="C334" s="8">
        <f>SUM(C335)</f>
        <v>9</v>
      </c>
      <c r="D334" s="9">
        <f>C334/B334*100</f>
        <v>112.5</v>
      </c>
      <c r="E334" s="10"/>
    </row>
    <row r="335" spans="1:5">
      <c r="A335" s="13" t="s">
        <v>272</v>
      </c>
      <c r="B335" s="15">
        <v>8</v>
      </c>
      <c r="C335" s="8">
        <v>9</v>
      </c>
      <c r="D335" s="9">
        <f>C335/B335*100</f>
        <v>112.5</v>
      </c>
      <c r="E335" s="10"/>
    </row>
    <row r="336" spans="1:5">
      <c r="A336" s="11" t="s">
        <v>273</v>
      </c>
      <c r="B336" s="15">
        <v>112</v>
      </c>
      <c r="C336" s="8">
        <f>SUM(C337)</f>
        <v>45</v>
      </c>
      <c r="D336" s="9">
        <f>C336/B336*100</f>
        <v>40.1785714285714</v>
      </c>
      <c r="E336" s="10"/>
    </row>
    <row r="337" spans="1:5">
      <c r="A337" s="13" t="s">
        <v>273</v>
      </c>
      <c r="B337" s="15">
        <v>112</v>
      </c>
      <c r="C337" s="8">
        <v>45</v>
      </c>
      <c r="D337" s="9">
        <f>C337/B337*100</f>
        <v>40.1785714285714</v>
      </c>
      <c r="E337" s="10"/>
    </row>
    <row r="338" spans="1:5">
      <c r="A338" s="7" t="s">
        <v>274</v>
      </c>
      <c r="B338" s="8">
        <f>B339+B344+B346+B350+B353+B356+B358+B360+B364+B366</f>
        <v>8685</v>
      </c>
      <c r="C338" s="8">
        <f>C339+C344+C346+C350+C353+C356+C358+C360+C364+C366</f>
        <v>1042</v>
      </c>
      <c r="D338" s="9">
        <f>C338/B338*100</f>
        <v>11.9976971790443</v>
      </c>
      <c r="E338" s="10"/>
    </row>
    <row r="339" spans="1:5">
      <c r="A339" s="11" t="s">
        <v>275</v>
      </c>
      <c r="B339" s="15">
        <v>157</v>
      </c>
      <c r="C339" s="8">
        <f>SUM(C340:C343)</f>
        <v>0</v>
      </c>
      <c r="D339" s="9">
        <f>C339/B339*100</f>
        <v>0</v>
      </c>
      <c r="E339" s="10"/>
    </row>
    <row r="340" spans="1:5">
      <c r="A340" s="13" t="s">
        <v>9</v>
      </c>
      <c r="B340" s="15">
        <v>33</v>
      </c>
      <c r="C340" s="8"/>
      <c r="D340" s="9">
        <f>C340/B340*100</f>
        <v>0</v>
      </c>
      <c r="E340" s="10"/>
    </row>
    <row r="341" spans="1:5">
      <c r="A341" s="13" t="s">
        <v>276</v>
      </c>
      <c r="B341" s="15">
        <v>7</v>
      </c>
      <c r="C341" s="8"/>
      <c r="D341" s="9">
        <f>C341/B341*100</f>
        <v>0</v>
      </c>
      <c r="E341" s="10"/>
    </row>
    <row r="342" spans="1:5">
      <c r="A342" s="14" t="s">
        <v>277</v>
      </c>
      <c r="B342" s="15">
        <v>48</v>
      </c>
      <c r="C342" s="8"/>
      <c r="D342" s="9">
        <f>C342/B342*100</f>
        <v>0</v>
      </c>
      <c r="E342" s="10"/>
    </row>
    <row r="343" spans="1:5">
      <c r="A343" s="13" t="s">
        <v>278</v>
      </c>
      <c r="B343" s="15">
        <v>69</v>
      </c>
      <c r="C343" s="8"/>
      <c r="D343" s="9">
        <f>C343/B343*100</f>
        <v>0</v>
      </c>
      <c r="E343" s="10"/>
    </row>
    <row r="344" spans="1:5">
      <c r="A344" s="11" t="s">
        <v>279</v>
      </c>
      <c r="B344" s="15">
        <v>28</v>
      </c>
      <c r="C344" s="8">
        <f>SUM(C345)</f>
        <v>0</v>
      </c>
      <c r="D344" s="9">
        <f>C344/B344*100</f>
        <v>0</v>
      </c>
      <c r="E344" s="10"/>
    </row>
    <row r="345" spans="1:5">
      <c r="A345" s="13" t="s">
        <v>280</v>
      </c>
      <c r="B345" s="15">
        <v>28</v>
      </c>
      <c r="C345" s="8"/>
      <c r="D345" s="9">
        <f>C345/B345*100</f>
        <v>0</v>
      </c>
      <c r="E345" s="10"/>
    </row>
    <row r="346" spans="1:5">
      <c r="A346" s="11" t="s">
        <v>281</v>
      </c>
      <c r="B346" s="15">
        <v>5856</v>
      </c>
      <c r="C346" s="8">
        <f>SUM(C347:C349)</f>
        <v>0</v>
      </c>
      <c r="D346" s="9">
        <f>C346/B346*100</f>
        <v>0</v>
      </c>
      <c r="E346" s="10"/>
    </row>
    <row r="347" spans="1:5">
      <c r="A347" s="13" t="s">
        <v>282</v>
      </c>
      <c r="B347" s="15">
        <v>4632</v>
      </c>
      <c r="C347" s="8"/>
      <c r="D347" s="9">
        <f>C347/B347*100</f>
        <v>0</v>
      </c>
      <c r="E347" s="10"/>
    </row>
    <row r="348" spans="1:5">
      <c r="A348" s="13" t="s">
        <v>283</v>
      </c>
      <c r="B348" s="15"/>
      <c r="C348" s="8"/>
      <c r="D348" s="9"/>
      <c r="E348" s="10"/>
    </row>
    <row r="349" spans="1:5">
      <c r="A349" s="13" t="s">
        <v>284</v>
      </c>
      <c r="B349" s="15">
        <v>1224</v>
      </c>
      <c r="C349" s="8"/>
      <c r="D349" s="9">
        <f>C349/B349*100</f>
        <v>0</v>
      </c>
      <c r="E349" s="10"/>
    </row>
    <row r="350" spans="1:5">
      <c r="A350" s="11" t="s">
        <v>285</v>
      </c>
      <c r="B350" s="15">
        <v>890</v>
      </c>
      <c r="C350" s="8">
        <f>C351+C352</f>
        <v>1042</v>
      </c>
      <c r="D350" s="9">
        <f>C350/B350*100</f>
        <v>117.078651685393</v>
      </c>
      <c r="E350" s="10"/>
    </row>
    <row r="351" spans="1:5">
      <c r="A351" s="13" t="s">
        <v>286</v>
      </c>
      <c r="B351" s="15">
        <v>890</v>
      </c>
      <c r="C351" s="8"/>
      <c r="D351" s="9">
        <f>C351/B351*100</f>
        <v>0</v>
      </c>
      <c r="E351" s="10"/>
    </row>
    <row r="352" spans="1:5">
      <c r="A352" s="14" t="s">
        <v>287</v>
      </c>
      <c r="B352" s="15"/>
      <c r="C352" s="8">
        <v>1042</v>
      </c>
      <c r="D352" s="9"/>
      <c r="E352" s="10"/>
    </row>
    <row r="353" spans="1:5">
      <c r="A353" s="11" t="s">
        <v>288</v>
      </c>
      <c r="B353" s="15">
        <v>869</v>
      </c>
      <c r="C353" s="8">
        <f>SUM(C354:C355)</f>
        <v>0</v>
      </c>
      <c r="D353" s="9">
        <f>C353/B353*100</f>
        <v>0</v>
      </c>
      <c r="E353" s="10"/>
    </row>
    <row r="354" spans="1:5">
      <c r="A354" s="13" t="s">
        <v>289</v>
      </c>
      <c r="B354" s="15">
        <v>869</v>
      </c>
      <c r="C354" s="8"/>
      <c r="D354" s="9">
        <f>C354/B354*100</f>
        <v>0</v>
      </c>
      <c r="E354" s="10"/>
    </row>
    <row r="355" spans="1:5">
      <c r="A355" s="13" t="s">
        <v>290</v>
      </c>
      <c r="B355" s="15"/>
      <c r="C355" s="8"/>
      <c r="D355" s="9"/>
      <c r="E355" s="10"/>
    </row>
    <row r="356" spans="1:5">
      <c r="A356" s="11" t="s">
        <v>291</v>
      </c>
      <c r="B356" s="15"/>
      <c r="C356" s="8">
        <f>SUM(C357:C359)</f>
        <v>0</v>
      </c>
      <c r="D356" s="9"/>
      <c r="E356" s="10"/>
    </row>
    <row r="357" spans="1:5">
      <c r="A357" s="13" t="s">
        <v>292</v>
      </c>
      <c r="B357" s="15"/>
      <c r="C357" s="8"/>
      <c r="D357" s="9"/>
      <c r="E357" s="10"/>
    </row>
    <row r="358" spans="1:5">
      <c r="A358" s="11" t="s">
        <v>293</v>
      </c>
      <c r="B358" s="15"/>
      <c r="C358" s="8"/>
      <c r="D358" s="9"/>
      <c r="E358" s="10"/>
    </row>
    <row r="359" spans="1:5">
      <c r="A359" s="13" t="s">
        <v>293</v>
      </c>
      <c r="B359" s="15"/>
      <c r="C359" s="8"/>
      <c r="D359" s="9"/>
      <c r="E359" s="10"/>
    </row>
    <row r="360" spans="1:5">
      <c r="A360" s="11" t="s">
        <v>294</v>
      </c>
      <c r="B360" s="15">
        <v>376</v>
      </c>
      <c r="C360" s="8">
        <f>SUM(C361:C363)</f>
        <v>0</v>
      </c>
      <c r="D360" s="9">
        <f>C360/B360*100</f>
        <v>0</v>
      </c>
      <c r="E360" s="10"/>
    </row>
    <row r="361" spans="1:5">
      <c r="A361" s="13" t="s">
        <v>295</v>
      </c>
      <c r="B361" s="15"/>
      <c r="C361" s="8"/>
      <c r="D361" s="9"/>
      <c r="E361" s="10"/>
    </row>
    <row r="362" spans="1:5">
      <c r="A362" s="13" t="s">
        <v>296</v>
      </c>
      <c r="B362" s="15"/>
      <c r="C362" s="8"/>
      <c r="D362" s="9"/>
      <c r="E362" s="10"/>
    </row>
    <row r="363" spans="1:5">
      <c r="A363" s="17" t="s">
        <v>297</v>
      </c>
      <c r="B363" s="15">
        <v>376</v>
      </c>
      <c r="C363" s="8"/>
      <c r="D363" s="9">
        <f>C363/B363*100</f>
        <v>0</v>
      </c>
      <c r="E363" s="10"/>
    </row>
    <row r="364" spans="1:5">
      <c r="A364" s="11" t="s">
        <v>298</v>
      </c>
      <c r="B364" s="15">
        <v>9</v>
      </c>
      <c r="C364" s="8">
        <f>SUM(C365)</f>
        <v>0</v>
      </c>
      <c r="D364" s="9">
        <f>C364/B364*100</f>
        <v>0</v>
      </c>
      <c r="E364" s="10"/>
    </row>
    <row r="365" spans="1:5">
      <c r="A365" s="13" t="s">
        <v>13</v>
      </c>
      <c r="B365" s="15">
        <v>9</v>
      </c>
      <c r="C365" s="8"/>
      <c r="D365" s="9">
        <f>C365/B365*100</f>
        <v>0</v>
      </c>
      <c r="E365" s="10"/>
    </row>
    <row r="366" spans="1:5">
      <c r="A366" s="17" t="s">
        <v>299</v>
      </c>
      <c r="B366" s="15">
        <v>500</v>
      </c>
      <c r="C366" s="8">
        <f>SUM(C367)</f>
        <v>0</v>
      </c>
      <c r="D366" s="9">
        <f>C366/B366*100</f>
        <v>0</v>
      </c>
      <c r="E366" s="10"/>
    </row>
    <row r="367" spans="1:5">
      <c r="A367" s="14" t="s">
        <v>299</v>
      </c>
      <c r="B367" s="15">
        <v>500</v>
      </c>
      <c r="C367" s="8"/>
      <c r="D367" s="9">
        <f>C367/B367*100</f>
        <v>0</v>
      </c>
      <c r="E367" s="10"/>
    </row>
    <row r="368" spans="1:5">
      <c r="A368" s="7" t="s">
        <v>300</v>
      </c>
      <c r="B368" s="8">
        <f>B369+B376+B378+B381+B383+B385</f>
        <v>37559</v>
      </c>
      <c r="C368" s="8">
        <f>C369+C376+C378+C381+C383+C385</f>
        <v>4523</v>
      </c>
      <c r="D368" s="9">
        <f>C368/B368*100</f>
        <v>12.0423866450118</v>
      </c>
      <c r="E368" s="10"/>
    </row>
    <row r="369" spans="1:5">
      <c r="A369" s="11" t="s">
        <v>301</v>
      </c>
      <c r="B369" s="15">
        <v>2053</v>
      </c>
      <c r="C369" s="8">
        <f>SUM(C370:C375)</f>
        <v>2533</v>
      </c>
      <c r="D369" s="9">
        <f>C369/B369*100</f>
        <v>123.380418899172</v>
      </c>
      <c r="E369" s="10"/>
    </row>
    <row r="370" spans="1:5">
      <c r="A370" s="13" t="s">
        <v>9</v>
      </c>
      <c r="B370" s="15">
        <v>298</v>
      </c>
      <c r="C370" s="8">
        <v>352</v>
      </c>
      <c r="D370" s="9">
        <f>C370/B370*100</f>
        <v>118.120805369128</v>
      </c>
      <c r="E370" s="10"/>
    </row>
    <row r="371" spans="1:5">
      <c r="A371" s="13" t="s">
        <v>20</v>
      </c>
      <c r="B371" s="15"/>
      <c r="C371" s="8"/>
      <c r="D371" s="9"/>
      <c r="E371" s="10"/>
    </row>
    <row r="372" spans="1:5">
      <c r="A372" s="13" t="s">
        <v>302</v>
      </c>
      <c r="B372" s="15">
        <v>1178</v>
      </c>
      <c r="C372" s="8">
        <v>522</v>
      </c>
      <c r="D372" s="9">
        <f>C372/B372*100</f>
        <v>44.3123938879457</v>
      </c>
      <c r="E372" s="10"/>
    </row>
    <row r="373" spans="1:5">
      <c r="A373" s="13" t="s">
        <v>303</v>
      </c>
      <c r="B373" s="15">
        <v>113</v>
      </c>
      <c r="C373" s="8">
        <v>137</v>
      </c>
      <c r="D373" s="9">
        <f>C373/B373*100</f>
        <v>121.238938053097</v>
      </c>
      <c r="E373" s="10"/>
    </row>
    <row r="374" spans="1:5">
      <c r="A374" s="13" t="s">
        <v>304</v>
      </c>
      <c r="B374" s="15">
        <v>219</v>
      </c>
      <c r="C374" s="8">
        <v>247</v>
      </c>
      <c r="D374" s="9">
        <f>C374/B374*100</f>
        <v>112.785388127854</v>
      </c>
      <c r="E374" s="10"/>
    </row>
    <row r="375" spans="1:5">
      <c r="A375" s="13" t="s">
        <v>305</v>
      </c>
      <c r="B375" s="15">
        <v>245</v>
      </c>
      <c r="C375" s="8">
        <v>1275</v>
      </c>
      <c r="D375" s="9">
        <f>C375/B375*100</f>
        <v>520.408163265306</v>
      </c>
      <c r="E375" s="10"/>
    </row>
    <row r="376" spans="1:5">
      <c r="A376" s="11" t="s">
        <v>306</v>
      </c>
      <c r="B376" s="15">
        <v>275</v>
      </c>
      <c r="C376" s="8">
        <f>SUM(C377)</f>
        <v>0</v>
      </c>
      <c r="D376" s="9">
        <f>C376/B376*100</f>
        <v>0</v>
      </c>
      <c r="E376" s="10"/>
    </row>
    <row r="377" spans="1:5">
      <c r="A377" s="13" t="s">
        <v>306</v>
      </c>
      <c r="B377" s="15">
        <v>275</v>
      </c>
      <c r="C377" s="8"/>
      <c r="D377" s="9">
        <f>C377/B377*100</f>
        <v>0</v>
      </c>
      <c r="E377" s="10"/>
    </row>
    <row r="378" spans="1:5">
      <c r="A378" s="11" t="s">
        <v>307</v>
      </c>
      <c r="B378" s="15">
        <v>25969</v>
      </c>
      <c r="C378" s="8">
        <f>SUM(C379:C380)</f>
        <v>424</v>
      </c>
      <c r="D378" s="9">
        <f>C378/B378*100</f>
        <v>1.63271593053256</v>
      </c>
      <c r="E378" s="10"/>
    </row>
    <row r="379" spans="1:5">
      <c r="A379" s="13" t="s">
        <v>308</v>
      </c>
      <c r="B379" s="15">
        <v>24731</v>
      </c>
      <c r="C379" s="8"/>
      <c r="D379" s="9">
        <f>C379/B379*100</f>
        <v>0</v>
      </c>
      <c r="E379" s="10"/>
    </row>
    <row r="380" spans="1:5">
      <c r="A380" s="13" t="s">
        <v>309</v>
      </c>
      <c r="B380" s="15">
        <v>1238</v>
      </c>
      <c r="C380" s="8">
        <v>424</v>
      </c>
      <c r="D380" s="9">
        <f>C380/B380*100</f>
        <v>34.248788368336</v>
      </c>
      <c r="E380" s="10"/>
    </row>
    <row r="381" spans="1:5">
      <c r="A381" s="11" t="s">
        <v>310</v>
      </c>
      <c r="B381" s="15">
        <v>5823</v>
      </c>
      <c r="C381" s="8">
        <f t="shared" ref="C381:C385" si="7">SUM(C382)</f>
        <v>1466</v>
      </c>
      <c r="D381" s="9">
        <f>C381/B381*100</f>
        <v>25.1760261033831</v>
      </c>
      <c r="E381" s="10"/>
    </row>
    <row r="382" spans="1:5">
      <c r="A382" s="13" t="s">
        <v>310</v>
      </c>
      <c r="B382" s="15">
        <v>5823</v>
      </c>
      <c r="C382" s="8">
        <v>1466</v>
      </c>
      <c r="D382" s="9">
        <f>C382/B382*100</f>
        <v>25.1760261033831</v>
      </c>
      <c r="E382" s="10"/>
    </row>
    <row r="383" spans="1:5">
      <c r="A383" s="11" t="s">
        <v>311</v>
      </c>
      <c r="B383" s="15">
        <v>97</v>
      </c>
      <c r="C383" s="8">
        <f>SUM(C384)</f>
        <v>100</v>
      </c>
      <c r="D383" s="9">
        <f>C383/B383*100</f>
        <v>103.092783505155</v>
      </c>
      <c r="E383" s="10"/>
    </row>
    <row r="384" spans="1:5">
      <c r="A384" s="13" t="s">
        <v>311</v>
      </c>
      <c r="B384" s="15">
        <v>97</v>
      </c>
      <c r="C384" s="8">
        <v>100</v>
      </c>
      <c r="D384" s="9">
        <f>C384/B384*100</f>
        <v>103.092783505155</v>
      </c>
      <c r="E384" s="10"/>
    </row>
    <row r="385" spans="1:5">
      <c r="A385" s="11" t="s">
        <v>312</v>
      </c>
      <c r="B385" s="15">
        <v>3342</v>
      </c>
      <c r="C385" s="8">
        <f>SUM(C386)</f>
        <v>0</v>
      </c>
      <c r="D385" s="9">
        <f>C385/B385*100</f>
        <v>0</v>
      </c>
      <c r="E385" s="10"/>
    </row>
    <row r="386" spans="1:5">
      <c r="A386" s="13" t="s">
        <v>312</v>
      </c>
      <c r="B386" s="15">
        <v>3342</v>
      </c>
      <c r="C386" s="8"/>
      <c r="D386" s="9">
        <f>C386/B386*100</f>
        <v>0</v>
      </c>
      <c r="E386" s="10"/>
    </row>
    <row r="387" spans="1:5">
      <c r="A387" s="7" t="s">
        <v>313</v>
      </c>
      <c r="B387" s="8">
        <f>B388+B405+B414+B431+B437+B444+B448+B450</f>
        <v>184541</v>
      </c>
      <c r="C387" s="8">
        <f>C388+C405+C414+C431+C437+C444+C448+C450</f>
        <v>44090</v>
      </c>
      <c r="D387" s="9">
        <f>C387/B387*100</f>
        <v>23.8917097013672</v>
      </c>
      <c r="E387" s="10"/>
    </row>
    <row r="388" spans="1:5">
      <c r="A388" s="11" t="s">
        <v>314</v>
      </c>
      <c r="B388" s="15">
        <v>116874</v>
      </c>
      <c r="C388" s="8">
        <f>SUM(C389:C404)</f>
        <v>7386</v>
      </c>
      <c r="D388" s="9">
        <f t="shared" ref="D388:D451" si="8">C388/B388*100</f>
        <v>6.31962626418194</v>
      </c>
      <c r="E388" s="10"/>
    </row>
    <row r="389" spans="1:5">
      <c r="A389" s="13" t="s">
        <v>9</v>
      </c>
      <c r="B389" s="15">
        <v>548</v>
      </c>
      <c r="C389" s="8">
        <v>325</v>
      </c>
      <c r="D389" s="9">
        <f>C389/B389*100</f>
        <v>59.3065693430657</v>
      </c>
      <c r="E389" s="10"/>
    </row>
    <row r="390" spans="1:5">
      <c r="A390" s="13" t="s">
        <v>13</v>
      </c>
      <c r="B390" s="15">
        <v>5811</v>
      </c>
      <c r="C390" s="8">
        <v>6010</v>
      </c>
      <c r="D390" s="9">
        <f>C390/B390*100</f>
        <v>103.42453966615</v>
      </c>
      <c r="E390" s="10"/>
    </row>
    <row r="391" spans="1:5">
      <c r="A391" s="13" t="s">
        <v>315</v>
      </c>
      <c r="B391" s="15"/>
      <c r="C391" s="8"/>
      <c r="D391" s="9"/>
      <c r="E391" s="10"/>
    </row>
    <row r="392" spans="1:5">
      <c r="A392" s="13" t="s">
        <v>316</v>
      </c>
      <c r="B392" s="15">
        <v>63</v>
      </c>
      <c r="C392" s="8"/>
      <c r="D392" s="9">
        <f>C392/B392*100</f>
        <v>0</v>
      </c>
      <c r="E392" s="10"/>
    </row>
    <row r="393" spans="1:5">
      <c r="A393" s="13" t="s">
        <v>317</v>
      </c>
      <c r="B393" s="15">
        <v>967</v>
      </c>
      <c r="C393" s="8"/>
      <c r="D393" s="9">
        <f>C393/B393*100</f>
        <v>0</v>
      </c>
      <c r="E393" s="10"/>
    </row>
    <row r="394" spans="1:5">
      <c r="A394" s="13" t="s">
        <v>318</v>
      </c>
      <c r="B394" s="15">
        <v>262</v>
      </c>
      <c r="C394" s="8"/>
      <c r="D394" s="9">
        <f>C394/B394*100</f>
        <v>0</v>
      </c>
      <c r="E394" s="10"/>
    </row>
    <row r="395" spans="1:5">
      <c r="A395" s="14" t="s">
        <v>319</v>
      </c>
      <c r="B395" s="15">
        <v>431</v>
      </c>
      <c r="C395" s="8">
        <v>90</v>
      </c>
      <c r="D395" s="9">
        <f>C395/B395*100</f>
        <v>20.8816705336427</v>
      </c>
      <c r="E395" s="10"/>
    </row>
    <row r="396" spans="1:5">
      <c r="A396" s="14" t="s">
        <v>320</v>
      </c>
      <c r="B396" s="15"/>
      <c r="C396" s="8"/>
      <c r="D396" s="9"/>
      <c r="E396" s="10"/>
    </row>
    <row r="397" spans="1:5">
      <c r="A397" s="13" t="s">
        <v>321</v>
      </c>
      <c r="B397" s="15">
        <v>47720</v>
      </c>
      <c r="C397" s="8"/>
      <c r="D397" s="9">
        <f>C397/B397*100</f>
        <v>0</v>
      </c>
      <c r="E397" s="10"/>
    </row>
    <row r="398" spans="1:5">
      <c r="A398" s="14" t="s">
        <v>322</v>
      </c>
      <c r="B398" s="15">
        <v>960</v>
      </c>
      <c r="C398" s="8"/>
      <c r="D398" s="9">
        <f>C398/B398*100</f>
        <v>0</v>
      </c>
      <c r="E398" s="10"/>
    </row>
    <row r="399" spans="1:5">
      <c r="A399" s="13" t="s">
        <v>323</v>
      </c>
      <c r="B399" s="15">
        <v>16610</v>
      </c>
      <c r="C399" s="8">
        <v>8</v>
      </c>
      <c r="D399" s="9">
        <f>C399/B399*100</f>
        <v>0.0481637567730283</v>
      </c>
      <c r="E399" s="10"/>
    </row>
    <row r="400" spans="1:5">
      <c r="A400" s="14" t="s">
        <v>324</v>
      </c>
      <c r="B400" s="15"/>
      <c r="C400" s="8"/>
      <c r="D400" s="9"/>
      <c r="E400" s="10"/>
    </row>
    <row r="401" spans="1:5">
      <c r="A401" s="13" t="s">
        <v>325</v>
      </c>
      <c r="B401" s="15">
        <v>9381</v>
      </c>
      <c r="C401" s="8"/>
      <c r="D401" s="9">
        <f>C401/B401*100</f>
        <v>0</v>
      </c>
      <c r="E401" s="10"/>
    </row>
    <row r="402" spans="1:5">
      <c r="A402" s="13" t="s">
        <v>326</v>
      </c>
      <c r="B402" s="16"/>
      <c r="C402" s="8"/>
      <c r="D402" s="9"/>
      <c r="E402" s="10"/>
    </row>
    <row r="403" spans="1:5">
      <c r="A403" s="13" t="s">
        <v>327</v>
      </c>
      <c r="B403" s="15">
        <v>17420</v>
      </c>
      <c r="C403" s="8"/>
      <c r="D403" s="9">
        <f>C403/B403*100</f>
        <v>0</v>
      </c>
      <c r="E403" s="10"/>
    </row>
    <row r="404" spans="1:5">
      <c r="A404" s="13" t="s">
        <v>328</v>
      </c>
      <c r="B404" s="15">
        <v>16701</v>
      </c>
      <c r="C404" s="8">
        <v>953</v>
      </c>
      <c r="D404" s="9">
        <f>C404/B404*100</f>
        <v>5.70624513502186</v>
      </c>
      <c r="E404" s="10"/>
    </row>
    <row r="405" spans="1:5">
      <c r="A405" s="11" t="s">
        <v>329</v>
      </c>
      <c r="B405" s="15">
        <v>3607</v>
      </c>
      <c r="C405" s="8">
        <f>SUM(C406:C413)</f>
        <v>3022</v>
      </c>
      <c r="D405" s="9">
        <f>C405/B405*100</f>
        <v>83.781535902412</v>
      </c>
      <c r="E405" s="10"/>
    </row>
    <row r="406" spans="1:5">
      <c r="A406" s="13" t="s">
        <v>9</v>
      </c>
      <c r="B406" s="15">
        <v>169</v>
      </c>
      <c r="C406" s="8">
        <v>2032</v>
      </c>
      <c r="D406" s="9">
        <f>C406/B406*100</f>
        <v>1202.36686390533</v>
      </c>
      <c r="E406" s="10"/>
    </row>
    <row r="407" spans="1:5">
      <c r="A407" s="13" t="s">
        <v>330</v>
      </c>
      <c r="B407" s="15">
        <v>2363</v>
      </c>
      <c r="C407" s="8">
        <v>843</v>
      </c>
      <c r="D407" s="9">
        <f>C407/B407*100</f>
        <v>35.6749894202285</v>
      </c>
      <c r="E407" s="10"/>
    </row>
    <row r="408" spans="1:5">
      <c r="A408" s="13" t="s">
        <v>331</v>
      </c>
      <c r="B408" s="15">
        <v>889</v>
      </c>
      <c r="C408" s="8">
        <v>107</v>
      </c>
      <c r="D408" s="9">
        <f>C408/B408*100</f>
        <v>12.0359955005624</v>
      </c>
      <c r="E408" s="10"/>
    </row>
    <row r="409" spans="1:5">
      <c r="A409" s="14" t="s">
        <v>332</v>
      </c>
      <c r="B409" s="15">
        <v>50</v>
      </c>
      <c r="C409" s="8"/>
      <c r="D409" s="9">
        <f>C409/B409*100</f>
        <v>0</v>
      </c>
      <c r="E409" s="10"/>
    </row>
    <row r="410" spans="1:5">
      <c r="A410" s="13" t="s">
        <v>333</v>
      </c>
      <c r="B410" s="15"/>
      <c r="C410" s="8"/>
      <c r="D410" s="9"/>
      <c r="E410" s="10"/>
    </row>
    <row r="411" spans="1:5">
      <c r="A411" s="13" t="s">
        <v>334</v>
      </c>
      <c r="B411" s="15"/>
      <c r="C411" s="8">
        <v>13</v>
      </c>
      <c r="D411" s="9"/>
      <c r="E411" s="10"/>
    </row>
    <row r="412" spans="1:5">
      <c r="A412" s="13" t="s">
        <v>335</v>
      </c>
      <c r="B412" s="15">
        <v>30</v>
      </c>
      <c r="C412" s="8">
        <v>27</v>
      </c>
      <c r="D412" s="9">
        <f>C412/B412*100</f>
        <v>90</v>
      </c>
      <c r="E412" s="10"/>
    </row>
    <row r="413" spans="1:5">
      <c r="A413" s="13" t="s">
        <v>336</v>
      </c>
      <c r="B413" s="15">
        <v>106</v>
      </c>
      <c r="C413" s="8"/>
      <c r="D413" s="9">
        <f>C413/B413*100</f>
        <v>0</v>
      </c>
      <c r="E413" s="10"/>
    </row>
    <row r="414" spans="1:5">
      <c r="A414" s="11" t="s">
        <v>337</v>
      </c>
      <c r="B414" s="15">
        <v>9561</v>
      </c>
      <c r="C414" s="8">
        <f>SUM(C415:C430)</f>
        <v>1777</v>
      </c>
      <c r="D414" s="9">
        <f>C414/B414*100</f>
        <v>18.5859219746888</v>
      </c>
      <c r="E414" s="10"/>
    </row>
    <row r="415" spans="1:5">
      <c r="A415" s="13" t="s">
        <v>9</v>
      </c>
      <c r="B415" s="15">
        <v>278</v>
      </c>
      <c r="C415" s="8">
        <v>257</v>
      </c>
      <c r="D415" s="9">
        <f>C415/B415*100</f>
        <v>92.4460431654676</v>
      </c>
      <c r="E415" s="10"/>
    </row>
    <row r="416" spans="1:5">
      <c r="A416" s="13" t="s">
        <v>338</v>
      </c>
      <c r="B416" s="15">
        <v>1016</v>
      </c>
      <c r="C416" s="8">
        <v>1057</v>
      </c>
      <c r="D416" s="9">
        <f>C416/B416*100</f>
        <v>104.035433070866</v>
      </c>
      <c r="E416" s="10"/>
    </row>
    <row r="417" spans="1:5">
      <c r="A417" s="13" t="s">
        <v>339</v>
      </c>
      <c r="B417" s="15">
        <v>4585</v>
      </c>
      <c r="C417" s="8"/>
      <c r="D417" s="9">
        <f>C417/B417*100</f>
        <v>0</v>
      </c>
      <c r="E417" s="10"/>
    </row>
    <row r="418" spans="1:5">
      <c r="A418" s="13" t="s">
        <v>340</v>
      </c>
      <c r="B418" s="15">
        <v>142</v>
      </c>
      <c r="C418" s="8"/>
      <c r="D418" s="9">
        <f>C418/B418*100</f>
        <v>0</v>
      </c>
      <c r="E418" s="10"/>
    </row>
    <row r="419" spans="1:5">
      <c r="A419" s="13" t="s">
        <v>341</v>
      </c>
      <c r="B419" s="15">
        <v>118</v>
      </c>
      <c r="C419" s="8"/>
      <c r="D419" s="9">
        <f>C419/B419*100</f>
        <v>0</v>
      </c>
      <c r="E419" s="10"/>
    </row>
    <row r="420" spans="1:5">
      <c r="A420" s="13" t="s">
        <v>342</v>
      </c>
      <c r="B420" s="15">
        <v>101</v>
      </c>
      <c r="C420" s="8">
        <v>114</v>
      </c>
      <c r="D420" s="9">
        <f>C420/B420*100</f>
        <v>112.871287128713</v>
      </c>
      <c r="E420" s="10"/>
    </row>
    <row r="421" spans="1:5">
      <c r="A421" s="13" t="s">
        <v>343</v>
      </c>
      <c r="B421" s="15">
        <v>292</v>
      </c>
      <c r="C421" s="8">
        <v>296</v>
      </c>
      <c r="D421" s="9">
        <f>C421/B421*100</f>
        <v>101.369863013699</v>
      </c>
      <c r="E421" s="10"/>
    </row>
    <row r="422" spans="1:5">
      <c r="A422" s="13" t="s">
        <v>344</v>
      </c>
      <c r="B422" s="15">
        <v>92</v>
      </c>
      <c r="C422" s="8"/>
      <c r="D422" s="9">
        <f>C422/B422*100</f>
        <v>0</v>
      </c>
      <c r="E422" s="10"/>
    </row>
    <row r="423" spans="1:5">
      <c r="A423" s="14" t="s">
        <v>345</v>
      </c>
      <c r="B423" s="15">
        <v>70</v>
      </c>
      <c r="C423" s="8"/>
      <c r="D423" s="9">
        <f>C423/B423*100</f>
        <v>0</v>
      </c>
      <c r="E423" s="10"/>
    </row>
    <row r="424" spans="1:5">
      <c r="A424" s="13" t="s">
        <v>346</v>
      </c>
      <c r="B424" s="15">
        <v>108</v>
      </c>
      <c r="C424" s="8"/>
      <c r="D424" s="9">
        <f>C424/B424*100</f>
        <v>0</v>
      </c>
      <c r="E424" s="10"/>
    </row>
    <row r="425" spans="1:5">
      <c r="A425" s="14" t="s">
        <v>347</v>
      </c>
      <c r="B425" s="15">
        <v>44</v>
      </c>
      <c r="C425" s="8">
        <v>53</v>
      </c>
      <c r="D425" s="9">
        <f>C425/B425*100</f>
        <v>120.454545454545</v>
      </c>
      <c r="E425" s="10"/>
    </row>
    <row r="426" spans="1:5">
      <c r="A426" s="13" t="s">
        <v>348</v>
      </c>
      <c r="B426" s="15">
        <v>2706</v>
      </c>
      <c r="C426" s="8"/>
      <c r="D426" s="9">
        <f>C426/B426*100</f>
        <v>0</v>
      </c>
      <c r="E426" s="10"/>
    </row>
    <row r="427" spans="1:5">
      <c r="A427" s="13" t="s">
        <v>349</v>
      </c>
      <c r="B427" s="15"/>
      <c r="C427" s="8"/>
      <c r="D427" s="9"/>
      <c r="E427" s="10"/>
    </row>
    <row r="428" spans="1:5">
      <c r="A428" s="14" t="s">
        <v>350</v>
      </c>
      <c r="B428" s="15"/>
      <c r="C428" s="8"/>
      <c r="D428" s="9"/>
      <c r="E428" s="10"/>
    </row>
    <row r="429" spans="1:5">
      <c r="A429" s="14" t="s">
        <v>351</v>
      </c>
      <c r="B429" s="15"/>
      <c r="C429" s="8"/>
      <c r="D429" s="9"/>
      <c r="E429" s="10"/>
    </row>
    <row r="430" spans="1:5">
      <c r="A430" s="13" t="s">
        <v>352</v>
      </c>
      <c r="B430" s="15">
        <v>9</v>
      </c>
      <c r="C430" s="8"/>
      <c r="D430" s="9">
        <f>C430/B430*100</f>
        <v>0</v>
      </c>
      <c r="E430" s="10"/>
    </row>
    <row r="431" spans="1:5">
      <c r="A431" s="17" t="s">
        <v>353</v>
      </c>
      <c r="B431" s="15">
        <v>10797</v>
      </c>
      <c r="C431" s="8">
        <f>SUM(C432:C436)</f>
        <v>208</v>
      </c>
      <c r="D431" s="9">
        <f>C431/B431*100</f>
        <v>1.92646105399648</v>
      </c>
      <c r="E431" s="10"/>
    </row>
    <row r="432" spans="1:5">
      <c r="A432" s="13" t="s">
        <v>9</v>
      </c>
      <c r="B432" s="15">
        <v>124</v>
      </c>
      <c r="C432" s="8">
        <v>132</v>
      </c>
      <c r="D432" s="9">
        <f>C432/B432*100</f>
        <v>106.451612903226</v>
      </c>
      <c r="E432" s="10"/>
    </row>
    <row r="433" spans="1:5">
      <c r="A433" s="13" t="s">
        <v>354</v>
      </c>
      <c r="B433" s="15">
        <v>4511</v>
      </c>
      <c r="C433" s="8"/>
      <c r="D433" s="9">
        <f>C433/B433*100</f>
        <v>0</v>
      </c>
      <c r="E433" s="10"/>
    </row>
    <row r="434" spans="1:5">
      <c r="A434" s="13" t="s">
        <v>355</v>
      </c>
      <c r="B434" s="15">
        <v>5115</v>
      </c>
      <c r="C434" s="8"/>
      <c r="D434" s="9">
        <f>C434/B434*100</f>
        <v>0</v>
      </c>
      <c r="E434" s="10"/>
    </row>
    <row r="435" spans="1:5">
      <c r="A435" s="13" t="s">
        <v>13</v>
      </c>
      <c r="B435" s="15">
        <v>70</v>
      </c>
      <c r="C435" s="8">
        <v>76</v>
      </c>
      <c r="D435" s="9">
        <f>C435/B435*100</f>
        <v>108.571428571429</v>
      </c>
      <c r="E435" s="10"/>
    </row>
    <row r="436" spans="1:5">
      <c r="A436" s="13" t="s">
        <v>356</v>
      </c>
      <c r="B436" s="15">
        <v>977</v>
      </c>
      <c r="C436" s="8"/>
      <c r="D436" s="9">
        <f>C436/B436*100</f>
        <v>0</v>
      </c>
      <c r="E436" s="10"/>
    </row>
    <row r="437" spans="1:5">
      <c r="A437" s="11" t="s">
        <v>357</v>
      </c>
      <c r="B437" s="15">
        <v>12450</v>
      </c>
      <c r="C437" s="8">
        <f>SUM(C438:C443)</f>
        <v>5300</v>
      </c>
      <c r="D437" s="9">
        <f>C437/B437*100</f>
        <v>42.570281124498</v>
      </c>
      <c r="E437" s="10"/>
    </row>
    <row r="438" spans="1:5">
      <c r="A438" s="13" t="s">
        <v>358</v>
      </c>
      <c r="B438" s="15">
        <v>1942</v>
      </c>
      <c r="C438" s="8">
        <v>300</v>
      </c>
      <c r="D438" s="9">
        <f>C438/B438*100</f>
        <v>15.4479917610711</v>
      </c>
      <c r="E438" s="10"/>
    </row>
    <row r="439" spans="1:5">
      <c r="A439" s="13" t="s">
        <v>359</v>
      </c>
      <c r="B439" s="15"/>
      <c r="C439" s="8"/>
      <c r="D439" s="9"/>
      <c r="E439" s="10"/>
    </row>
    <row r="440" spans="1:5">
      <c r="A440" s="13" t="s">
        <v>360</v>
      </c>
      <c r="B440" s="15">
        <v>2535</v>
      </c>
      <c r="C440" s="8">
        <v>5000</v>
      </c>
      <c r="D440" s="9">
        <f>C440/B440*100</f>
        <v>197.23865877712</v>
      </c>
      <c r="E440" s="10"/>
    </row>
    <row r="441" spans="1:5">
      <c r="A441" s="13" t="s">
        <v>361</v>
      </c>
      <c r="B441" s="15">
        <v>1236</v>
      </c>
      <c r="C441" s="8"/>
      <c r="D441" s="9">
        <f>C441/B441*100</f>
        <v>0</v>
      </c>
      <c r="E441" s="10"/>
    </row>
    <row r="442" spans="1:5">
      <c r="A442" s="14" t="s">
        <v>362</v>
      </c>
      <c r="B442" s="15"/>
      <c r="C442" s="8"/>
      <c r="D442" s="9"/>
      <c r="E442" s="10"/>
    </row>
    <row r="443" spans="1:5">
      <c r="A443" s="14" t="s">
        <v>363</v>
      </c>
      <c r="B443" s="15">
        <v>6737</v>
      </c>
      <c r="C443" s="8"/>
      <c r="D443" s="9">
        <f>C443/B443*100</f>
        <v>0</v>
      </c>
      <c r="E443" s="10"/>
    </row>
    <row r="444" spans="1:5">
      <c r="A444" s="11" t="s">
        <v>364</v>
      </c>
      <c r="B444" s="15">
        <v>729</v>
      </c>
      <c r="C444" s="8">
        <f>SUM(C445:C447)</f>
        <v>76</v>
      </c>
      <c r="D444" s="9">
        <f>C444/B444*100</f>
        <v>10.4252400548697</v>
      </c>
      <c r="E444" s="10"/>
    </row>
    <row r="445" spans="1:5">
      <c r="A445" s="14" t="s">
        <v>365</v>
      </c>
      <c r="B445" s="15">
        <v>276</v>
      </c>
      <c r="C445" s="8"/>
      <c r="D445" s="9">
        <f>C445/B445*100</f>
        <v>0</v>
      </c>
      <c r="E445" s="10"/>
    </row>
    <row r="446" spans="1:5">
      <c r="A446" s="13" t="s">
        <v>366</v>
      </c>
      <c r="B446" s="15">
        <v>453</v>
      </c>
      <c r="C446" s="8">
        <v>76</v>
      </c>
      <c r="D446" s="9">
        <f>C446/B446*100</f>
        <v>16.7770419426049</v>
      </c>
      <c r="E446" s="10"/>
    </row>
    <row r="447" spans="1:5">
      <c r="A447" s="13" t="s">
        <v>367</v>
      </c>
      <c r="B447" s="15"/>
      <c r="C447" s="8"/>
      <c r="D447" s="9"/>
      <c r="E447" s="10"/>
    </row>
    <row r="448" spans="1:5">
      <c r="A448" s="11" t="s">
        <v>368</v>
      </c>
      <c r="B448" s="15">
        <v>29245</v>
      </c>
      <c r="C448" s="8">
        <f>SUM(C449)</f>
        <v>26321</v>
      </c>
      <c r="D448" s="9">
        <f>C448/B448*100</f>
        <v>90.0017096939648</v>
      </c>
      <c r="E448" s="10"/>
    </row>
    <row r="449" spans="1:5">
      <c r="A449" s="13" t="s">
        <v>369</v>
      </c>
      <c r="B449" s="15">
        <v>29245</v>
      </c>
      <c r="C449" s="8">
        <v>26321</v>
      </c>
      <c r="D449" s="9">
        <f>C449/B449*100</f>
        <v>90.0017096939648</v>
      </c>
      <c r="E449" s="10"/>
    </row>
    <row r="450" spans="1:5">
      <c r="A450" s="17" t="s">
        <v>370</v>
      </c>
      <c r="B450" s="15">
        <v>1278</v>
      </c>
      <c r="C450" s="8">
        <f>SUM(C451)</f>
        <v>0</v>
      </c>
      <c r="D450" s="9">
        <f>C450/B450*100</f>
        <v>0</v>
      </c>
      <c r="E450" s="10"/>
    </row>
    <row r="451" spans="1:5">
      <c r="A451" s="14" t="s">
        <v>370</v>
      </c>
      <c r="B451" s="15">
        <v>1278</v>
      </c>
      <c r="C451" s="8"/>
      <c r="D451" s="9">
        <f>C451/B451*100</f>
        <v>0</v>
      </c>
      <c r="E451" s="10"/>
    </row>
    <row r="452" spans="1:5">
      <c r="A452" s="7" t="s">
        <v>371</v>
      </c>
      <c r="B452" s="8">
        <f>B453+B463+B465</f>
        <v>8253</v>
      </c>
      <c r="C452" s="8">
        <f>C453+C463+C465</f>
        <v>1051</v>
      </c>
      <c r="D452" s="9">
        <f t="shared" ref="D452:D515" si="9">C452/B452*100</f>
        <v>12.7347631164425</v>
      </c>
      <c r="E452" s="10"/>
    </row>
    <row r="453" spans="1:5">
      <c r="A453" s="11" t="s">
        <v>372</v>
      </c>
      <c r="B453" s="15">
        <v>6628</v>
      </c>
      <c r="C453" s="8">
        <f>SUM(C454:C462)</f>
        <v>1051</v>
      </c>
      <c r="D453" s="9">
        <f>C453/B453*100</f>
        <v>15.8569704284852</v>
      </c>
      <c r="E453" s="10"/>
    </row>
    <row r="454" spans="1:5">
      <c r="A454" s="13" t="s">
        <v>9</v>
      </c>
      <c r="B454" s="15">
        <v>145</v>
      </c>
      <c r="C454" s="8">
        <v>158</v>
      </c>
      <c r="D454" s="9">
        <f>C454/B454*100</f>
        <v>108.965517241379</v>
      </c>
      <c r="E454" s="10"/>
    </row>
    <row r="455" spans="1:5">
      <c r="A455" s="13" t="s">
        <v>20</v>
      </c>
      <c r="B455" s="15">
        <v>38</v>
      </c>
      <c r="C455" s="8"/>
      <c r="D455" s="9">
        <f>C455/B455*100</f>
        <v>0</v>
      </c>
      <c r="E455" s="10"/>
    </row>
    <row r="456" spans="1:5">
      <c r="A456" s="13" t="s">
        <v>10</v>
      </c>
      <c r="B456" s="15"/>
      <c r="C456" s="8"/>
      <c r="D456" s="9"/>
      <c r="E456" s="10"/>
    </row>
    <row r="457" spans="1:5">
      <c r="A457" s="13" t="s">
        <v>373</v>
      </c>
      <c r="B457" s="15">
        <v>976</v>
      </c>
      <c r="C457" s="8">
        <v>33</v>
      </c>
      <c r="D457" s="9">
        <f>C457/B457*100</f>
        <v>3.38114754098361</v>
      </c>
      <c r="E457" s="10"/>
    </row>
    <row r="458" spans="1:5">
      <c r="A458" s="13" t="s">
        <v>374</v>
      </c>
      <c r="B458" s="15">
        <v>3587</v>
      </c>
      <c r="C458" s="8">
        <v>305</v>
      </c>
      <c r="D458" s="9">
        <f>C458/B458*100</f>
        <v>8.50292723724561</v>
      </c>
      <c r="E458" s="10"/>
    </row>
    <row r="459" spans="1:5">
      <c r="A459" s="13" t="s">
        <v>375</v>
      </c>
      <c r="B459" s="15">
        <v>15</v>
      </c>
      <c r="C459" s="8"/>
      <c r="D459" s="9">
        <f>C459/B459*100</f>
        <v>0</v>
      </c>
      <c r="E459" s="10"/>
    </row>
    <row r="460" spans="1:5">
      <c r="A460" s="13" t="s">
        <v>376</v>
      </c>
      <c r="B460" s="15">
        <v>1189</v>
      </c>
      <c r="C460" s="8">
        <v>341</v>
      </c>
      <c r="D460" s="9">
        <f>C460/B460*100</f>
        <v>28.6795626576955</v>
      </c>
      <c r="E460" s="10"/>
    </row>
    <row r="461" spans="1:5">
      <c r="A461" s="13" t="s">
        <v>377</v>
      </c>
      <c r="B461" s="15"/>
      <c r="C461" s="8"/>
      <c r="D461" s="9"/>
      <c r="E461" s="10"/>
    </row>
    <row r="462" spans="1:5">
      <c r="A462" s="13" t="s">
        <v>378</v>
      </c>
      <c r="B462" s="15">
        <v>678</v>
      </c>
      <c r="C462" s="8">
        <v>214</v>
      </c>
      <c r="D462" s="9">
        <f>C462/B462*100</f>
        <v>31.5634218289086</v>
      </c>
      <c r="E462" s="10"/>
    </row>
    <row r="463" spans="1:5">
      <c r="A463" s="11" t="s">
        <v>379</v>
      </c>
      <c r="B463" s="15">
        <v>1613</v>
      </c>
      <c r="C463" s="8">
        <f t="shared" ref="C463:C468" si="10">SUM(C464)</f>
        <v>0</v>
      </c>
      <c r="D463" s="9">
        <f>C463/B463*100</f>
        <v>0</v>
      </c>
      <c r="E463" s="10"/>
    </row>
    <row r="464" spans="1:5">
      <c r="A464" s="13" t="s">
        <v>380</v>
      </c>
      <c r="B464" s="15">
        <v>1613</v>
      </c>
      <c r="C464" s="8"/>
      <c r="D464" s="9">
        <f>C464/B464*100</f>
        <v>0</v>
      </c>
      <c r="E464" s="10"/>
    </row>
    <row r="465" spans="1:5">
      <c r="A465" s="11" t="s">
        <v>381</v>
      </c>
      <c r="B465" s="15">
        <v>12</v>
      </c>
      <c r="C465" s="8">
        <f>SUM(C466)</f>
        <v>0</v>
      </c>
      <c r="D465" s="9">
        <f>C465/B465*100</f>
        <v>0</v>
      </c>
      <c r="E465" s="10"/>
    </row>
    <row r="466" spans="1:5">
      <c r="A466" s="13" t="s">
        <v>381</v>
      </c>
      <c r="B466" s="15">
        <v>12</v>
      </c>
      <c r="C466" s="8"/>
      <c r="D466" s="9">
        <f>C466/B466*100</f>
        <v>0</v>
      </c>
      <c r="E466" s="10"/>
    </row>
    <row r="467" spans="1:5">
      <c r="A467" s="7" t="s">
        <v>382</v>
      </c>
      <c r="B467" s="8">
        <f>B468+B470+B474+B477</f>
        <v>627</v>
      </c>
      <c r="C467" s="8">
        <f>C468+C470+C474+C477</f>
        <v>530</v>
      </c>
      <c r="D467" s="9">
        <f>C467/B467*100</f>
        <v>84.5295055821372</v>
      </c>
      <c r="E467" s="10"/>
    </row>
    <row r="468" spans="1:5">
      <c r="A468" s="11" t="s">
        <v>383</v>
      </c>
      <c r="B468" s="15"/>
      <c r="C468" s="8">
        <f>SUM(C469)</f>
        <v>0</v>
      </c>
      <c r="D468" s="9"/>
      <c r="E468" s="10"/>
    </row>
    <row r="469" spans="1:5">
      <c r="A469" s="13" t="s">
        <v>9</v>
      </c>
      <c r="B469" s="15"/>
      <c r="C469" s="8"/>
      <c r="D469" s="9"/>
      <c r="E469" s="10"/>
    </row>
    <row r="470" spans="1:5">
      <c r="A470" s="11" t="s">
        <v>384</v>
      </c>
      <c r="B470" s="15">
        <v>451</v>
      </c>
      <c r="C470" s="8">
        <f>SUM(C471:C473)</f>
        <v>361</v>
      </c>
      <c r="D470" s="9">
        <f>C470/B470*100</f>
        <v>80.0443458980044</v>
      </c>
      <c r="E470" s="10"/>
    </row>
    <row r="471" spans="1:5">
      <c r="A471" s="13" t="s">
        <v>9</v>
      </c>
      <c r="B471" s="15">
        <v>297</v>
      </c>
      <c r="C471" s="8">
        <v>204</v>
      </c>
      <c r="D471" s="9">
        <f>C471/B471*100</f>
        <v>68.6868686868687</v>
      </c>
      <c r="E471" s="10"/>
    </row>
    <row r="472" spans="1:5">
      <c r="A472" s="13" t="s">
        <v>13</v>
      </c>
      <c r="B472" s="15">
        <v>154</v>
      </c>
      <c r="C472" s="8">
        <v>157</v>
      </c>
      <c r="D472" s="9">
        <f>C472/B472*100</f>
        <v>101.948051948052</v>
      </c>
      <c r="E472" s="10"/>
    </row>
    <row r="473" spans="1:5">
      <c r="A473" s="13" t="s">
        <v>385</v>
      </c>
      <c r="B473" s="15"/>
      <c r="C473" s="8"/>
      <c r="D473" s="9"/>
      <c r="E473" s="10"/>
    </row>
    <row r="474" spans="1:5">
      <c r="A474" s="11" t="s">
        <v>386</v>
      </c>
      <c r="B474" s="15">
        <v>176</v>
      </c>
      <c r="C474" s="8">
        <f>SUM(C475:C476)</f>
        <v>169</v>
      </c>
      <c r="D474" s="9">
        <f>C474/B474*100</f>
        <v>96.0227272727273</v>
      </c>
      <c r="E474" s="10"/>
    </row>
    <row r="475" spans="1:5">
      <c r="A475" s="14" t="s">
        <v>387</v>
      </c>
      <c r="B475" s="15"/>
      <c r="C475" s="8"/>
      <c r="D475" s="9"/>
      <c r="E475" s="10"/>
    </row>
    <row r="476" spans="1:5">
      <c r="A476" s="13" t="s">
        <v>388</v>
      </c>
      <c r="B476" s="15">
        <v>176</v>
      </c>
      <c r="C476" s="8">
        <v>169</v>
      </c>
      <c r="D476" s="9">
        <f>C476/B476*100</f>
        <v>96.0227272727273</v>
      </c>
      <c r="E476" s="10"/>
    </row>
    <row r="477" spans="1:5">
      <c r="A477" s="11" t="s">
        <v>389</v>
      </c>
      <c r="B477" s="15"/>
      <c r="C477" s="8">
        <f>SUM(C478)</f>
        <v>0</v>
      </c>
      <c r="D477" s="9"/>
      <c r="E477" s="10"/>
    </row>
    <row r="478" spans="1:5">
      <c r="A478" s="13" t="s">
        <v>389</v>
      </c>
      <c r="B478" s="15"/>
      <c r="C478" s="8"/>
      <c r="D478" s="9"/>
      <c r="E478" s="10"/>
    </row>
    <row r="479" spans="1:5">
      <c r="A479" s="7" t="s">
        <v>390</v>
      </c>
      <c r="B479" s="8">
        <f>B480+B486+B488</f>
        <v>2485</v>
      </c>
      <c r="C479" s="8">
        <f>C480+C486+C488</f>
        <v>2108</v>
      </c>
      <c r="D479" s="9">
        <f>C479/B479*100</f>
        <v>84.8289738430583</v>
      </c>
      <c r="E479" s="10"/>
    </row>
    <row r="480" spans="1:5">
      <c r="A480" s="11" t="s">
        <v>391</v>
      </c>
      <c r="B480" s="15">
        <v>2485</v>
      </c>
      <c r="C480" s="8">
        <f>SUM(C481:C485)</f>
        <v>2102</v>
      </c>
      <c r="D480" s="9">
        <f>C480/B480*100</f>
        <v>84.5875251509054</v>
      </c>
      <c r="E480" s="10"/>
    </row>
    <row r="481" spans="1:5">
      <c r="A481" s="13" t="s">
        <v>9</v>
      </c>
      <c r="B481" s="15">
        <v>751</v>
      </c>
      <c r="C481" s="8">
        <v>637</v>
      </c>
      <c r="D481" s="9">
        <f>C481/B481*100</f>
        <v>84.8202396804261</v>
      </c>
      <c r="E481" s="10"/>
    </row>
    <row r="482" spans="1:5">
      <c r="A482" s="13" t="s">
        <v>20</v>
      </c>
      <c r="B482" s="15"/>
      <c r="C482" s="8"/>
      <c r="D482" s="9"/>
      <c r="E482" s="10"/>
    </row>
    <row r="483" spans="1:5">
      <c r="A483" s="14" t="s">
        <v>392</v>
      </c>
      <c r="B483" s="15">
        <v>38</v>
      </c>
      <c r="C483" s="8"/>
      <c r="D483" s="9">
        <f>C483/B483*100</f>
        <v>0</v>
      </c>
      <c r="E483" s="10"/>
    </row>
    <row r="484" spans="1:5">
      <c r="A484" s="13" t="s">
        <v>13</v>
      </c>
      <c r="B484" s="15">
        <v>389</v>
      </c>
      <c r="C484" s="8">
        <v>338</v>
      </c>
      <c r="D484" s="9">
        <f>C484/B484*100</f>
        <v>86.8894601542416</v>
      </c>
      <c r="E484" s="10"/>
    </row>
    <row r="485" spans="1:5">
      <c r="A485" s="13" t="s">
        <v>393</v>
      </c>
      <c r="B485" s="15">
        <v>1307</v>
      </c>
      <c r="C485" s="8">
        <v>1127</v>
      </c>
      <c r="D485" s="9">
        <f>C485/B485*100</f>
        <v>86.2280030604438</v>
      </c>
      <c r="E485" s="10"/>
    </row>
    <row r="486" spans="1:5">
      <c r="A486" s="11" t="s">
        <v>394</v>
      </c>
      <c r="B486" s="15"/>
      <c r="C486" s="8">
        <f t="shared" ref="C486:C491" si="11">SUM(C487)</f>
        <v>6</v>
      </c>
      <c r="D486" s="9"/>
      <c r="E486" s="10"/>
    </row>
    <row r="487" spans="1:5">
      <c r="A487" s="13" t="s">
        <v>395</v>
      </c>
      <c r="B487" s="15"/>
      <c r="C487" s="8">
        <v>6</v>
      </c>
      <c r="D487" s="9"/>
      <c r="E487" s="10"/>
    </row>
    <row r="488" spans="1:5">
      <c r="A488" s="11" t="s">
        <v>396</v>
      </c>
      <c r="B488" s="15"/>
      <c r="C488" s="8">
        <f>SUM(C489)</f>
        <v>0</v>
      </c>
      <c r="D488" s="9"/>
      <c r="E488" s="10"/>
    </row>
    <row r="489" spans="1:5">
      <c r="A489" s="13" t="s">
        <v>396</v>
      </c>
      <c r="B489" s="15"/>
      <c r="C489" s="8"/>
      <c r="D489" s="9"/>
      <c r="E489" s="10"/>
    </row>
    <row r="490" spans="1:5">
      <c r="A490" s="7" t="s">
        <v>397</v>
      </c>
      <c r="B490" s="15">
        <v>0</v>
      </c>
      <c r="C490" s="8"/>
      <c r="D490" s="9"/>
      <c r="E490" s="10"/>
    </row>
    <row r="491" spans="1:5">
      <c r="A491" s="11" t="s">
        <v>398</v>
      </c>
      <c r="B491" s="15"/>
      <c r="C491" s="8">
        <f>SUM(C492)</f>
        <v>0</v>
      </c>
      <c r="D491" s="9"/>
      <c r="E491" s="10"/>
    </row>
    <row r="492" spans="1:5">
      <c r="A492" s="13" t="s">
        <v>398</v>
      </c>
      <c r="B492" s="15"/>
      <c r="C492" s="8"/>
      <c r="D492" s="9"/>
      <c r="E492" s="10"/>
    </row>
    <row r="493" spans="1:5">
      <c r="A493" s="7" t="s">
        <v>399</v>
      </c>
      <c r="B493" s="8">
        <f>B494+B504</f>
        <v>3031</v>
      </c>
      <c r="C493" s="8">
        <f>C494+C504</f>
        <v>1425</v>
      </c>
      <c r="D493" s="9">
        <f>C493/B493*100</f>
        <v>47.0141867370505</v>
      </c>
      <c r="E493" s="10"/>
    </row>
    <row r="494" spans="1:5">
      <c r="A494" s="11" t="s">
        <v>400</v>
      </c>
      <c r="B494" s="15">
        <v>3001</v>
      </c>
      <c r="C494" s="8">
        <f>SUM(C495:C503)</f>
        <v>1353</v>
      </c>
      <c r="D494" s="9">
        <f>C494/B494*100</f>
        <v>45.084971676108</v>
      </c>
      <c r="E494" s="10"/>
    </row>
    <row r="495" spans="1:5">
      <c r="A495" s="13" t="s">
        <v>9</v>
      </c>
      <c r="B495" s="15">
        <v>117</v>
      </c>
      <c r="C495" s="8">
        <v>121</v>
      </c>
      <c r="D495" s="9">
        <f>C495/B495*100</f>
        <v>103.418803418803</v>
      </c>
      <c r="E495" s="10"/>
    </row>
    <row r="496" spans="1:5">
      <c r="A496" s="13" t="s">
        <v>20</v>
      </c>
      <c r="B496" s="15"/>
      <c r="C496" s="8"/>
      <c r="D496" s="9"/>
      <c r="E496" s="10"/>
    </row>
    <row r="497" spans="1:5">
      <c r="A497" s="13" t="s">
        <v>401</v>
      </c>
      <c r="B497" s="15"/>
      <c r="C497" s="8"/>
      <c r="D497" s="9"/>
      <c r="E497" s="10"/>
    </row>
    <row r="498" spans="1:5">
      <c r="A498" s="13" t="s">
        <v>402</v>
      </c>
      <c r="B498" s="15">
        <v>1630</v>
      </c>
      <c r="C498" s="8"/>
      <c r="D498" s="9">
        <f>C498/B498*100</f>
        <v>0</v>
      </c>
      <c r="E498" s="10"/>
    </row>
    <row r="499" spans="1:5">
      <c r="A499" s="13" t="s">
        <v>403</v>
      </c>
      <c r="B499" s="15"/>
      <c r="C499" s="8"/>
      <c r="D499" s="9"/>
      <c r="E499" s="10"/>
    </row>
    <row r="500" spans="1:5">
      <c r="A500" s="13" t="s">
        <v>404</v>
      </c>
      <c r="B500" s="15"/>
      <c r="C500" s="8"/>
      <c r="D500" s="9"/>
      <c r="E500" s="10"/>
    </row>
    <row r="501" spans="1:5">
      <c r="A501" s="13" t="s">
        <v>405</v>
      </c>
      <c r="B501" s="15"/>
      <c r="C501" s="8"/>
      <c r="D501" s="9"/>
      <c r="E501" s="10"/>
    </row>
    <row r="502" spans="1:5">
      <c r="A502" s="13" t="s">
        <v>13</v>
      </c>
      <c r="B502" s="15">
        <v>1173</v>
      </c>
      <c r="C502" s="8">
        <v>1232</v>
      </c>
      <c r="D502" s="9">
        <f>C502/B502*100</f>
        <v>105.029838022165</v>
      </c>
      <c r="E502" s="10"/>
    </row>
    <row r="503" spans="1:5">
      <c r="A503" s="13" t="s">
        <v>406</v>
      </c>
      <c r="B503" s="15">
        <v>81</v>
      </c>
      <c r="C503" s="8"/>
      <c r="D503" s="9">
        <f>C503/B503*100</f>
        <v>0</v>
      </c>
      <c r="E503" s="10"/>
    </row>
    <row r="504" spans="1:5">
      <c r="A504" s="11" t="s">
        <v>407</v>
      </c>
      <c r="B504" s="15">
        <v>30</v>
      </c>
      <c r="C504" s="8">
        <f>SUM(C505:C507)</f>
        <v>72</v>
      </c>
      <c r="D504" s="9">
        <f>C504/B504*100</f>
        <v>240</v>
      </c>
      <c r="E504" s="10"/>
    </row>
    <row r="505" spans="1:5">
      <c r="A505" s="13" t="s">
        <v>9</v>
      </c>
      <c r="B505" s="15">
        <v>30</v>
      </c>
      <c r="C505" s="8">
        <v>72</v>
      </c>
      <c r="D505" s="9">
        <f>C505/B505*100</f>
        <v>240</v>
      </c>
      <c r="E505" s="10"/>
    </row>
    <row r="506" spans="1:5">
      <c r="A506" s="13" t="s">
        <v>408</v>
      </c>
      <c r="B506" s="15"/>
      <c r="C506" s="8"/>
      <c r="D506" s="9"/>
      <c r="E506" s="10"/>
    </row>
    <row r="507" spans="1:5">
      <c r="A507" s="13" t="s">
        <v>409</v>
      </c>
      <c r="B507" s="15"/>
      <c r="C507" s="8"/>
      <c r="D507" s="9"/>
      <c r="E507" s="10"/>
    </row>
    <row r="508" spans="1:5">
      <c r="A508" s="7" t="s">
        <v>410</v>
      </c>
      <c r="B508" s="8">
        <f>B509+B519+B521</f>
        <v>9635</v>
      </c>
      <c r="C508" s="8">
        <f>C509+C519</f>
        <v>23527</v>
      </c>
      <c r="D508" s="9">
        <f>C508/B508*100</f>
        <v>244.182667358588</v>
      </c>
      <c r="E508" s="10"/>
    </row>
    <row r="509" spans="1:5">
      <c r="A509" s="11" t="s">
        <v>411</v>
      </c>
      <c r="B509" s="15">
        <v>3413</v>
      </c>
      <c r="C509" s="8">
        <f>SUM(C510:C518)</f>
        <v>8062</v>
      </c>
      <c r="D509" s="9">
        <f>C509/B509*100</f>
        <v>236.214474069733</v>
      </c>
      <c r="E509" s="10"/>
    </row>
    <row r="510" spans="1:5">
      <c r="A510" s="13" t="s">
        <v>412</v>
      </c>
      <c r="B510" s="15"/>
      <c r="C510" s="8"/>
      <c r="D510" s="9"/>
      <c r="E510" s="10"/>
    </row>
    <row r="511" spans="1:5">
      <c r="A511" s="13" t="s">
        <v>413</v>
      </c>
      <c r="B511" s="15">
        <v>1475</v>
      </c>
      <c r="C511" s="8">
        <v>3500</v>
      </c>
      <c r="D511" s="9">
        <f>C511/B511*100</f>
        <v>237.28813559322</v>
      </c>
      <c r="E511" s="10"/>
    </row>
    <row r="512" spans="1:5">
      <c r="A512" s="13" t="s">
        <v>414</v>
      </c>
      <c r="B512" s="15">
        <v>70</v>
      </c>
      <c r="C512" s="8"/>
      <c r="D512" s="9">
        <f>C512/B512*100</f>
        <v>0</v>
      </c>
      <c r="E512" s="10"/>
    </row>
    <row r="513" spans="1:5">
      <c r="A513" s="13" t="s">
        <v>415</v>
      </c>
      <c r="B513" s="15"/>
      <c r="C513" s="8"/>
      <c r="D513" s="9"/>
      <c r="E513" s="10"/>
    </row>
    <row r="514" spans="1:5">
      <c r="A514" s="14" t="s">
        <v>416</v>
      </c>
      <c r="B514" s="15">
        <v>146</v>
      </c>
      <c r="C514" s="8"/>
      <c r="D514" s="9">
        <f>C514/B514*100</f>
        <v>0</v>
      </c>
      <c r="E514" s="10"/>
    </row>
    <row r="515" spans="1:5">
      <c r="A515" s="13" t="s">
        <v>417</v>
      </c>
      <c r="B515" s="15">
        <v>500</v>
      </c>
      <c r="C515" s="8">
        <v>4562</v>
      </c>
      <c r="D515" s="9">
        <f>C515/B515*100</f>
        <v>912.4</v>
      </c>
      <c r="E515" s="10"/>
    </row>
    <row r="516" spans="1:5">
      <c r="A516" s="14" t="s">
        <v>418</v>
      </c>
      <c r="B516" s="15">
        <v>500</v>
      </c>
      <c r="C516" s="8"/>
      <c r="D516" s="9">
        <f t="shared" ref="D516:D557" si="12">C516/B516*100</f>
        <v>0</v>
      </c>
      <c r="E516" s="10"/>
    </row>
    <row r="517" spans="1:5">
      <c r="A517" s="13" t="s">
        <v>419</v>
      </c>
      <c r="B517" s="15"/>
      <c r="C517" s="8"/>
      <c r="D517" s="9"/>
      <c r="E517" s="10"/>
    </row>
    <row r="518" spans="1:5">
      <c r="A518" s="13" t="s">
        <v>420</v>
      </c>
      <c r="B518" s="15">
        <v>722</v>
      </c>
      <c r="C518" s="8"/>
      <c r="D518" s="9">
        <f>C518/B518*100</f>
        <v>0</v>
      </c>
      <c r="E518" s="10"/>
    </row>
    <row r="519" spans="1:5">
      <c r="A519" s="11" t="s">
        <v>421</v>
      </c>
      <c r="B519" s="15">
        <v>6184</v>
      </c>
      <c r="C519" s="8">
        <f>SUM(C520)</f>
        <v>15465</v>
      </c>
      <c r="D519" s="9">
        <f>C519/B519*100</f>
        <v>250.0808538163</v>
      </c>
      <c r="E519" s="10"/>
    </row>
    <row r="520" spans="1:5">
      <c r="A520" s="13" t="s">
        <v>422</v>
      </c>
      <c r="B520" s="15">
        <v>6184</v>
      </c>
      <c r="C520" s="8">
        <v>15465</v>
      </c>
      <c r="D520" s="9">
        <f>C520/B520*100</f>
        <v>250.0808538163</v>
      </c>
      <c r="E520" s="10"/>
    </row>
    <row r="521" spans="1:5">
      <c r="A521" s="17" t="s">
        <v>423</v>
      </c>
      <c r="B521" s="15">
        <v>38</v>
      </c>
      <c r="C521" s="8"/>
      <c r="D521" s="9">
        <f>C521/B521*100</f>
        <v>0</v>
      </c>
      <c r="E521" s="10"/>
    </row>
    <row r="522" spans="1:5">
      <c r="A522" s="14" t="s">
        <v>424</v>
      </c>
      <c r="B522" s="15">
        <v>38</v>
      </c>
      <c r="C522" s="8"/>
      <c r="D522" s="9">
        <f>C522/B522*100</f>
        <v>0</v>
      </c>
      <c r="E522" s="10"/>
    </row>
    <row r="523" spans="1:5">
      <c r="A523" s="7" t="s">
        <v>425</v>
      </c>
      <c r="B523" s="8">
        <f>B524+B527</f>
        <v>584</v>
      </c>
      <c r="C523" s="8">
        <v>5519</v>
      </c>
      <c r="D523" s="9">
        <f>C523/B523*100</f>
        <v>945.034246575342</v>
      </c>
      <c r="E523" s="10"/>
    </row>
    <row r="524" spans="1:5">
      <c r="A524" s="11" t="s">
        <v>426</v>
      </c>
      <c r="B524" s="15">
        <v>560</v>
      </c>
      <c r="C524" s="8">
        <f>SUM(C525:C526)</f>
        <v>5519</v>
      </c>
      <c r="D524" s="9">
        <f>C524/B524*100</f>
        <v>985.535714285714</v>
      </c>
      <c r="E524" s="10"/>
    </row>
    <row r="525" spans="1:5">
      <c r="A525" s="13" t="s">
        <v>13</v>
      </c>
      <c r="B525" s="15"/>
      <c r="C525" s="8"/>
      <c r="D525" s="9"/>
      <c r="E525" s="10"/>
    </row>
    <row r="526" spans="1:5">
      <c r="A526" s="13" t="s">
        <v>427</v>
      </c>
      <c r="B526" s="15">
        <v>560</v>
      </c>
      <c r="C526" s="8">
        <v>5519</v>
      </c>
      <c r="D526" s="9">
        <f>C526/B526*100</f>
        <v>985.535714285714</v>
      </c>
      <c r="E526" s="10"/>
    </row>
    <row r="527" spans="1:5">
      <c r="A527" s="17" t="s">
        <v>428</v>
      </c>
      <c r="B527" s="15">
        <v>24</v>
      </c>
      <c r="C527" s="8">
        <f>SUM(C528)</f>
        <v>0</v>
      </c>
      <c r="D527" s="9">
        <f>C527/B527*100</f>
        <v>0</v>
      </c>
      <c r="E527" s="10"/>
    </row>
    <row r="528" spans="1:5">
      <c r="A528" s="14" t="s">
        <v>429</v>
      </c>
      <c r="B528" s="15">
        <v>24</v>
      </c>
      <c r="C528" s="8"/>
      <c r="D528" s="9">
        <f>C528/B528*100</f>
        <v>0</v>
      </c>
      <c r="E528" s="10"/>
    </row>
    <row r="529" spans="1:5">
      <c r="A529" s="11" t="s">
        <v>430</v>
      </c>
      <c r="B529" s="15"/>
      <c r="C529" s="8">
        <f>SUM(C530)</f>
        <v>0</v>
      </c>
      <c r="D529" s="9"/>
      <c r="E529" s="10"/>
    </row>
    <row r="530" spans="1:5">
      <c r="A530" s="13" t="s">
        <v>431</v>
      </c>
      <c r="B530" s="15"/>
      <c r="C530" s="8"/>
      <c r="D530" s="9"/>
      <c r="E530" s="10"/>
    </row>
    <row r="531" spans="1:5">
      <c r="A531" s="7" t="s">
        <v>432</v>
      </c>
      <c r="B531" s="8">
        <f>B532+B540+B545+B547+B549+B552</f>
        <v>2625</v>
      </c>
      <c r="C531" s="8">
        <f>C532+C540+C545+C547+C549</f>
        <v>1212</v>
      </c>
      <c r="D531" s="9">
        <f>C531/B531*100</f>
        <v>46.1714285714286</v>
      </c>
      <c r="E531" s="10"/>
    </row>
    <row r="532" spans="1:5">
      <c r="A532" s="11" t="s">
        <v>433</v>
      </c>
      <c r="B532" s="15">
        <v>607</v>
      </c>
      <c r="C532" s="8">
        <f>SUM(C533:C539)</f>
        <v>495</v>
      </c>
      <c r="D532" s="9">
        <f>C532/B532*100</f>
        <v>81.5485996705107</v>
      </c>
      <c r="E532" s="10"/>
    </row>
    <row r="533" spans="1:5">
      <c r="A533" s="13" t="s">
        <v>9</v>
      </c>
      <c r="B533" s="15">
        <v>418</v>
      </c>
      <c r="C533" s="8">
        <v>490</v>
      </c>
      <c r="D533" s="9">
        <f>C533/B533*100</f>
        <v>117.224880382775</v>
      </c>
      <c r="E533" s="10"/>
    </row>
    <row r="534" spans="1:5">
      <c r="A534" s="13" t="s">
        <v>20</v>
      </c>
      <c r="B534" s="15">
        <v>22</v>
      </c>
      <c r="C534" s="8">
        <v>5</v>
      </c>
      <c r="D534" s="9">
        <f>C534/B534*100</f>
        <v>22.7272727272727</v>
      </c>
      <c r="E534" s="10"/>
    </row>
    <row r="535" spans="1:5">
      <c r="A535" s="14" t="s">
        <v>434</v>
      </c>
      <c r="B535" s="15">
        <v>15</v>
      </c>
      <c r="C535" s="8"/>
      <c r="D535" s="9">
        <f>C535/B535*100</f>
        <v>0</v>
      </c>
      <c r="E535" s="10"/>
    </row>
    <row r="536" spans="1:5">
      <c r="A536" s="14" t="s">
        <v>435</v>
      </c>
      <c r="B536" s="15"/>
      <c r="C536" s="8"/>
      <c r="D536" s="9"/>
      <c r="E536" s="10"/>
    </row>
    <row r="537" spans="1:5">
      <c r="A537" s="13" t="s">
        <v>436</v>
      </c>
      <c r="B537" s="15">
        <v>105</v>
      </c>
      <c r="C537" s="8"/>
      <c r="D537" s="9">
        <f>C537/B537*100</f>
        <v>0</v>
      </c>
      <c r="E537" s="10"/>
    </row>
    <row r="538" spans="1:5">
      <c r="A538" s="13" t="s">
        <v>13</v>
      </c>
      <c r="B538" s="15"/>
      <c r="C538" s="8"/>
      <c r="D538" s="9"/>
      <c r="E538" s="10"/>
    </row>
    <row r="539" spans="1:5">
      <c r="A539" s="13" t="s">
        <v>437</v>
      </c>
      <c r="B539" s="15">
        <v>47</v>
      </c>
      <c r="C539" s="8"/>
      <c r="D539" s="9">
        <f>C539/B539*100</f>
        <v>0</v>
      </c>
      <c r="E539" s="10"/>
    </row>
    <row r="540" spans="1:5">
      <c r="A540" s="11" t="s">
        <v>438</v>
      </c>
      <c r="B540" s="15">
        <v>1039</v>
      </c>
      <c r="C540" s="8">
        <f>SUM(C541:C544)</f>
        <v>717</v>
      </c>
      <c r="D540" s="9">
        <f>C540/B540*100</f>
        <v>69.0086621751684</v>
      </c>
      <c r="E540" s="10"/>
    </row>
    <row r="541" spans="1:5">
      <c r="A541" s="13" t="s">
        <v>9</v>
      </c>
      <c r="B541" s="15">
        <v>140</v>
      </c>
      <c r="C541" s="8"/>
      <c r="D541" s="9">
        <f>C541/B541*100</f>
        <v>0</v>
      </c>
      <c r="E541" s="10"/>
    </row>
    <row r="542" spans="1:5">
      <c r="A542" s="13" t="s">
        <v>20</v>
      </c>
      <c r="B542" s="15"/>
      <c r="C542" s="8"/>
      <c r="D542" s="9"/>
      <c r="E542" s="10"/>
    </row>
    <row r="543" spans="1:5">
      <c r="A543" s="13" t="s">
        <v>439</v>
      </c>
      <c r="B543" s="15">
        <v>531</v>
      </c>
      <c r="C543" s="8">
        <v>477</v>
      </c>
      <c r="D543" s="9">
        <f>C543/B543*100</f>
        <v>89.8305084745763</v>
      </c>
      <c r="E543" s="10"/>
    </row>
    <row r="544" spans="1:5">
      <c r="A544" s="13" t="s">
        <v>440</v>
      </c>
      <c r="B544" s="15">
        <v>368</v>
      </c>
      <c r="C544" s="8">
        <v>240</v>
      </c>
      <c r="D544" s="9">
        <f>C544/B544*100</f>
        <v>65.2173913043478</v>
      </c>
      <c r="E544" s="10"/>
    </row>
    <row r="545" spans="1:5">
      <c r="A545" s="11" t="s">
        <v>441</v>
      </c>
      <c r="B545" s="15"/>
      <c r="C545" s="8">
        <f>SUM(C546)</f>
        <v>0</v>
      </c>
      <c r="D545" s="9"/>
      <c r="E545" s="10"/>
    </row>
    <row r="546" spans="1:5">
      <c r="A546" s="13" t="s">
        <v>442</v>
      </c>
      <c r="B546" s="15"/>
      <c r="C546" s="8"/>
      <c r="D546" s="9"/>
      <c r="E546" s="10"/>
    </row>
    <row r="547" spans="1:5">
      <c r="A547" s="11" t="s">
        <v>443</v>
      </c>
      <c r="B547" s="15">
        <v>3</v>
      </c>
      <c r="C547" s="8">
        <f>SUM(C548)</f>
        <v>0</v>
      </c>
      <c r="D547" s="9">
        <f>C547/B547*100</f>
        <v>0</v>
      </c>
      <c r="E547" s="10"/>
    </row>
    <row r="548" spans="1:5">
      <c r="A548" s="13" t="s">
        <v>444</v>
      </c>
      <c r="B548" s="15">
        <v>3</v>
      </c>
      <c r="C548" s="8"/>
      <c r="D548" s="9">
        <f>C548/B548*100</f>
        <v>0</v>
      </c>
      <c r="E548" s="10"/>
    </row>
    <row r="549" spans="1:5">
      <c r="A549" s="11" t="s">
        <v>445</v>
      </c>
      <c r="B549" s="15">
        <v>928</v>
      </c>
      <c r="C549" s="8">
        <f>SUM(C550:C551)</f>
        <v>0</v>
      </c>
      <c r="D549" s="9">
        <f>C549/B549*100</f>
        <v>0</v>
      </c>
      <c r="E549" s="10"/>
    </row>
    <row r="550" spans="1:5">
      <c r="A550" s="13" t="s">
        <v>446</v>
      </c>
      <c r="B550" s="15">
        <v>922</v>
      </c>
      <c r="C550" s="8"/>
      <c r="D550" s="9">
        <f>C550/B550*100</f>
        <v>0</v>
      </c>
      <c r="E550" s="10"/>
    </row>
    <row r="551" spans="1:5">
      <c r="A551" s="14" t="s">
        <v>447</v>
      </c>
      <c r="B551" s="15">
        <v>6</v>
      </c>
      <c r="C551" s="8"/>
      <c r="D551" s="9">
        <f>C551/B551*100</f>
        <v>0</v>
      </c>
      <c r="E551" s="10"/>
    </row>
    <row r="552" spans="1:5">
      <c r="A552" s="17" t="s">
        <v>448</v>
      </c>
      <c r="B552" s="15">
        <v>48</v>
      </c>
      <c r="C552" s="8">
        <f>SUM(C553)</f>
        <v>0</v>
      </c>
      <c r="D552" s="9">
        <f>C552/B552*100</f>
        <v>0</v>
      </c>
      <c r="E552" s="10"/>
    </row>
    <row r="553" spans="1:5">
      <c r="A553" s="14" t="s">
        <v>448</v>
      </c>
      <c r="B553" s="15">
        <v>48</v>
      </c>
      <c r="C553" s="8"/>
      <c r="D553" s="9">
        <f>C553/B553*100</f>
        <v>0</v>
      </c>
      <c r="E553" s="10"/>
    </row>
    <row r="554" spans="1:5">
      <c r="A554" s="7" t="s">
        <v>449</v>
      </c>
      <c r="B554" s="15">
        <v>6000</v>
      </c>
      <c r="C554" s="8">
        <v>3200</v>
      </c>
      <c r="D554" s="9">
        <f>C554/B554*100</f>
        <v>53.3333333333333</v>
      </c>
      <c r="E554" s="10"/>
    </row>
    <row r="555" spans="1:5">
      <c r="A555" s="7" t="s">
        <v>450</v>
      </c>
      <c r="B555" s="15">
        <v>60</v>
      </c>
      <c r="C555" s="8">
        <v>84</v>
      </c>
      <c r="D555" s="9">
        <f>C555/B555*100</f>
        <v>140</v>
      </c>
      <c r="E555" s="10"/>
    </row>
    <row r="556" spans="1:5">
      <c r="A556" s="11" t="s">
        <v>450</v>
      </c>
      <c r="B556" s="15">
        <v>60</v>
      </c>
      <c r="C556" s="8">
        <f>SUM(C557)</f>
        <v>84</v>
      </c>
      <c r="D556" s="9">
        <f>C556/B556*100</f>
        <v>140</v>
      </c>
      <c r="E556" s="10"/>
    </row>
    <row r="557" spans="1:5">
      <c r="A557" s="13" t="s">
        <v>450</v>
      </c>
      <c r="B557" s="15">
        <v>60</v>
      </c>
      <c r="C557" s="8">
        <v>84</v>
      </c>
      <c r="D557" s="9">
        <f>C557/B557*100</f>
        <v>140</v>
      </c>
      <c r="E557" s="10"/>
    </row>
    <row r="558" spans="1:5">
      <c r="A558" s="7" t="s">
        <v>451</v>
      </c>
      <c r="B558" s="15">
        <v>16224</v>
      </c>
      <c r="C558" s="8">
        <f>C559</f>
        <v>17208</v>
      </c>
      <c r="D558" s="9">
        <f t="shared" ref="D558:D575" si="13">C558/B558*100</f>
        <v>106.065088757396</v>
      </c>
      <c r="E558" s="10"/>
    </row>
    <row r="559" spans="1:5">
      <c r="A559" s="11" t="s">
        <v>452</v>
      </c>
      <c r="B559" s="15">
        <v>16224</v>
      </c>
      <c r="C559" s="8">
        <f>SUM(C560:C561)</f>
        <v>17208</v>
      </c>
      <c r="D559" s="9">
        <f>C559/B559*100</f>
        <v>106.065088757396</v>
      </c>
      <c r="E559" s="10"/>
    </row>
    <row r="560" spans="1:5">
      <c r="A560" s="13" t="s">
        <v>453</v>
      </c>
      <c r="B560" s="15">
        <v>16216</v>
      </c>
      <c r="C560" s="8">
        <v>17200</v>
      </c>
      <c r="D560" s="9">
        <f>C560/B560*100</f>
        <v>106.068080907745</v>
      </c>
      <c r="E560" s="10"/>
    </row>
    <row r="561" spans="1:5">
      <c r="A561" s="13" t="s">
        <v>454</v>
      </c>
      <c r="B561" s="15">
        <v>8</v>
      </c>
      <c r="C561" s="8">
        <v>8</v>
      </c>
      <c r="D561" s="9">
        <f>C561/B561*100</f>
        <v>100</v>
      </c>
      <c r="E561" s="10"/>
    </row>
    <row r="562" spans="1:5">
      <c r="A562" s="19" t="s">
        <v>455</v>
      </c>
      <c r="B562" s="20">
        <v>82</v>
      </c>
      <c r="C562" s="21">
        <f>C563</f>
        <v>83</v>
      </c>
      <c r="D562" s="9">
        <f>C562/B562*100</f>
        <v>101.219512195122</v>
      </c>
      <c r="E562" s="22"/>
    </row>
    <row r="563" spans="1:5">
      <c r="A563" s="11" t="s">
        <v>456</v>
      </c>
      <c r="B563" s="15">
        <v>82</v>
      </c>
      <c r="C563" s="8">
        <v>83</v>
      </c>
      <c r="D563" s="9">
        <f>C563/B563*100</f>
        <v>101.219512195122</v>
      </c>
      <c r="E563" s="10"/>
    </row>
    <row r="564" spans="1:5">
      <c r="A564" s="5" t="s">
        <v>457</v>
      </c>
      <c r="B564" s="23">
        <f>B562+B558+B555+B554+B531+B523+B508+B493+B490+B479+B467+B452+B387+B368+B338+B288+B205+B178+B163+B137+B113+B107+B4</f>
        <v>580000</v>
      </c>
      <c r="C564" s="23">
        <f>C562+C558+C555+C554+C531+C523+C508+C493+C490+C479+C467+C452+C387+C368+C338+C288+C205+C178+C163+C137+C113+C107+C4</f>
        <v>312765</v>
      </c>
      <c r="D564" s="9">
        <f>C564/B564*100</f>
        <v>53.925</v>
      </c>
      <c r="E564" s="10"/>
    </row>
    <row r="565" spans="1:5">
      <c r="A565" s="24" t="s">
        <v>458</v>
      </c>
      <c r="B565" s="15">
        <f>SUM(B566:B567)</f>
        <v>57270</v>
      </c>
      <c r="C565" s="20">
        <f>SUM(C566:C567)</f>
        <v>2000</v>
      </c>
      <c r="D565" s="9">
        <f>C565/B565*100</f>
        <v>3.4922297887201</v>
      </c>
      <c r="E565" s="10"/>
    </row>
    <row r="566" spans="1:5">
      <c r="A566" s="17" t="s">
        <v>459</v>
      </c>
      <c r="B566" s="15">
        <v>57260</v>
      </c>
      <c r="C566" s="20">
        <v>1990</v>
      </c>
      <c r="D566" s="9">
        <f>C566/B566*100</f>
        <v>3.47537548026546</v>
      </c>
      <c r="E566" s="10"/>
    </row>
    <row r="567" spans="1:5">
      <c r="A567" s="17" t="s">
        <v>460</v>
      </c>
      <c r="B567" s="15">
        <v>10</v>
      </c>
      <c r="C567" s="20">
        <v>10</v>
      </c>
      <c r="D567" s="9">
        <f>C567/B567*100</f>
        <v>100</v>
      </c>
      <c r="E567" s="10"/>
    </row>
    <row r="568" spans="1:5">
      <c r="A568" s="24" t="s">
        <v>461</v>
      </c>
      <c r="B568" s="15">
        <f>B569+B572+B573+B574</f>
        <v>75386</v>
      </c>
      <c r="C568" s="15">
        <v>4607</v>
      </c>
      <c r="D568" s="9">
        <f>C568/B568*100</f>
        <v>6.11121428381928</v>
      </c>
      <c r="E568" s="10"/>
    </row>
    <row r="569" spans="1:5">
      <c r="A569" s="17" t="s">
        <v>462</v>
      </c>
      <c r="B569" s="15">
        <v>6179</v>
      </c>
      <c r="C569" s="15">
        <f>SUM(C570:C571)</f>
        <v>4607</v>
      </c>
      <c r="D569" s="9">
        <f>C569/B569*100</f>
        <v>74.5589901278524</v>
      </c>
      <c r="E569" s="10"/>
    </row>
    <row r="570" spans="1:5">
      <c r="A570" s="14" t="s">
        <v>463</v>
      </c>
      <c r="B570" s="15">
        <v>4056</v>
      </c>
      <c r="C570" s="15">
        <v>4056</v>
      </c>
      <c r="D570" s="9">
        <f>C570/B570*100</f>
        <v>100</v>
      </c>
      <c r="E570" s="10"/>
    </row>
    <row r="571" spans="1:5">
      <c r="A571" s="25" t="s">
        <v>464</v>
      </c>
      <c r="B571" s="20">
        <v>2123</v>
      </c>
      <c r="C571" s="20">
        <v>551</v>
      </c>
      <c r="D571" s="9">
        <f>C571/B571*100</f>
        <v>25.9538389072068</v>
      </c>
      <c r="E571" s="22"/>
    </row>
    <row r="572" spans="1:5">
      <c r="A572" s="18" t="s">
        <v>465</v>
      </c>
      <c r="B572" s="15"/>
      <c r="C572" s="20"/>
      <c r="D572" s="9"/>
      <c r="E572" s="10"/>
    </row>
    <row r="573" spans="1:5">
      <c r="A573" s="24" t="s">
        <v>466</v>
      </c>
      <c r="B573" s="15">
        <v>2000</v>
      </c>
      <c r="C573" s="10">
        <f>SUM(C574)</f>
        <v>0</v>
      </c>
      <c r="D573" s="9">
        <f>C573/B573*100</f>
        <v>0</v>
      </c>
      <c r="E573" s="10"/>
    </row>
    <row r="574" spans="1:5">
      <c r="A574" s="24" t="s">
        <v>467</v>
      </c>
      <c r="B574" s="15">
        <v>67207</v>
      </c>
      <c r="C574" s="10"/>
      <c r="D574" s="9">
        <f>C574/B574*100</f>
        <v>0</v>
      </c>
      <c r="E574" s="10"/>
    </row>
    <row r="575" spans="1:5">
      <c r="A575" s="5" t="s">
        <v>468</v>
      </c>
      <c r="B575" s="23">
        <f>B564+B565+B568</f>
        <v>712656</v>
      </c>
      <c r="C575" s="23">
        <f>C564+C565+C568</f>
        <v>319372</v>
      </c>
      <c r="D575" s="9">
        <f>C575/B575*100</f>
        <v>44.8143283716127</v>
      </c>
      <c r="E575" s="10"/>
    </row>
  </sheetData>
  <mergeCells count="1">
    <mergeCell ref="A1:E1"/>
  </mergeCells>
  <pageMargins left="0" right="0" top="0.0666666666666667" bottom="0" header="0.786805555555556" footer="0.786805555555556"/>
  <pageSetup paperSize="9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JS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2024年一般公共预算支出表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2024-01-18T12:35:41Z</dcterms:created>
  <dcterms:modified xsi:type="dcterms:W3CDTF">2024-01-18T12:35:56Z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600861A7E31C4AE893CA1074A0763CF4</vt:lpwstr>
  </property>
</Properties>
</file>