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856" firstSheet="6" activeTab="9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-一般公共预算财政拨款政府经济分类预算表" sheetId="10" r:id="rId7"/>
    <sheet name="附表8－一般公共预算“三公”经费支出预算表" sheetId="7" r:id="rId8"/>
    <sheet name="附表9－政府性基金预算财政拨款支出预算表" sheetId="8" r:id="rId9"/>
    <sheet name="附表10－部门项目支出绩效目标表" sheetId="9" r:id="rId10"/>
  </sheets>
  <calcPr calcId="144525"/>
</workbook>
</file>

<file path=xl/sharedStrings.xml><?xml version="1.0" encoding="utf-8"?>
<sst xmlns="http://schemas.openxmlformats.org/spreadsheetml/2006/main" count="465" uniqueCount="280">
  <si>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</si>
  <si>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</si>
  <si>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</si>
  <si>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</si>
  <si>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</si>
  <si>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</si>
  <si>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</si>
  <si>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</si>
  <si>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</si>
  <si>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二、外交支出</t>
  </si>
  <si>
    <t>非税收入</t>
  </si>
  <si>
    <t>三、国防支出</t>
  </si>
  <si>
    <t>二、政府性基金预算拨款收入</t>
  </si>
  <si>
    <t>四、公共安全支出</t>
  </si>
  <si>
    <t>三、事业收入</t>
  </si>
  <si>
    <t>五、教育支出</t>
  </si>
  <si>
    <t>四、事业单位经营收入</t>
  </si>
  <si>
    <t>六、科学技术支出</t>
  </si>
  <si>
    <t>五、上级补助收入</t>
  </si>
  <si>
    <t>七、社会保障和就业支出</t>
  </si>
  <si>
    <t>六、附属单位上缴收入</t>
  </si>
  <si>
    <t>八、节能环保支出</t>
  </si>
  <si>
    <t>七、其他收入</t>
  </si>
  <si>
    <t>九、城乡社区支出</t>
  </si>
  <si>
    <t>十、农林水支出</t>
  </si>
  <si>
    <t>十一、住房保障支出</t>
  </si>
  <si>
    <t>十二、其他支出</t>
  </si>
  <si>
    <t>十三、卫生健康支出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</si>
  <si>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</si>
  <si>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</si>
  <si>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</si>
  <si>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</si>
  <si>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</si>
  <si>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</si>
  <si>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</si>
  <si>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</si>
  <si>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</si>
  <si>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</si>
  <si>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</si>
  <si>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</si>
  <si>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</si>
  <si>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</si>
  <si>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</si>
  <si>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</si>
  <si>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</si>
  <si>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</si>
  <si>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</si>
  <si>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</si>
  <si>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</si>
  <si>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</si>
  <si>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</si>
  <si>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</si>
  <si>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一般公共服务支出</t>
  </si>
  <si>
    <t>政府办公厅（室）及相关机构事务</t>
  </si>
  <si>
    <t xml:space="preserve">  行政运行</t>
  </si>
  <si>
    <t xml:space="preserve">  其他政府办公厅（室）及相关机构事务支出</t>
  </si>
  <si>
    <t>社会保障和就业支出</t>
  </si>
  <si>
    <t>行政事业单位养老支出</t>
  </si>
  <si>
    <t xml:space="preserve">  事业单位离退休</t>
  </si>
  <si>
    <t xml:space="preserve">  机关事业单位基本养老保险缴费支出</t>
  </si>
  <si>
    <t>其他社会保障和就业支出</t>
  </si>
  <si>
    <t xml:space="preserve">  其他社会保障和就业支出</t>
  </si>
  <si>
    <t>卫生健康支出</t>
  </si>
  <si>
    <t>行政事业单位医疗</t>
  </si>
  <si>
    <t xml:space="preserve">  行政单位医疗</t>
  </si>
  <si>
    <t xml:space="preserve">  事业单位医疗</t>
  </si>
  <si>
    <t xml:space="preserve">  公务员医疗补助</t>
  </si>
  <si>
    <t>城乡社区支出</t>
  </si>
  <si>
    <t>城乡社区管理事务</t>
  </si>
  <si>
    <t xml:space="preserve">  城管执法</t>
  </si>
  <si>
    <t>城乡社区公共设施</t>
  </si>
  <si>
    <t xml:space="preserve">  小城镇基础设施建设</t>
  </si>
  <si>
    <t>国有土地使用权出让收入安排的支出</t>
  </si>
  <si>
    <t xml:space="preserve">  土地开发支出</t>
  </si>
  <si>
    <t>其他城乡社区支出</t>
  </si>
  <si>
    <t xml:space="preserve">  其他城乡社区支出</t>
  </si>
  <si>
    <t>住房保障支出</t>
  </si>
  <si>
    <t>住房改革支出</t>
  </si>
  <si>
    <t xml:space="preserve">  住房公积金</t>
  </si>
  <si>
    <t>其他支出</t>
  </si>
  <si>
    <t>其他政府性基金及对应专项债务收入安排的支出</t>
  </si>
  <si>
    <t xml:space="preserve">  其他地方自行试点项目收益专项债券收入安排的支出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</si>
  <si>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</si>
  <si>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</si>
  <si>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</si>
  <si>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</si>
  <si>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</si>
  <si>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</si>
  <si>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</si>
  <si>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</si>
  <si>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</si>
  <si>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</si>
  <si>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</si>
  <si>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</si>
  <si>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</si>
  <si>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</si>
  <si>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人力资源事务</t>
  </si>
  <si>
    <t xml:space="preserve">  事业运行</t>
  </si>
  <si>
    <t>组织事务</t>
  </si>
  <si>
    <t>公共安全支出</t>
  </si>
  <si>
    <t>公安</t>
  </si>
  <si>
    <t>就业补助</t>
  </si>
  <si>
    <t xml:space="preserve">  公益性岗位补贴</t>
  </si>
  <si>
    <t>退役安置</t>
  </si>
  <si>
    <t xml:space="preserve">  退役士兵安置</t>
  </si>
  <si>
    <t>节能环保支出</t>
  </si>
  <si>
    <t>污染防治</t>
  </si>
  <si>
    <t xml:space="preserve">  水体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</si>
  <si>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</si>
  <si>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</si>
  <si>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</si>
  <si>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</si>
  <si>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</si>
  <si>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</si>
  <si>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</si>
  <si>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</si>
  <si>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</si>
  <si>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</si>
  <si>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</si>
  <si>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</si>
  <si>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</si>
  <si>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</si>
  <si>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</si>
  <si>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</si>
  <si>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</si>
  <si>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</si>
  <si>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</si>
  <si>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</si>
  <si>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</si>
  <si>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</si>
  <si>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</si>
  <si>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</si>
  <si>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</si>
  <si>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</si>
  <si>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</si>
  <si>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</si>
  <si>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</si>
  <si>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</si>
  <si>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</si>
  <si>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</si>
  <si>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</si>
  <si>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</si>
  <si>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</si>
  <si>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</si>
  <si>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</si>
  <si>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</si>
  <si>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</si>
  <si>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</si>
  <si>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</si>
  <si>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</si>
  <si>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</si>
  <si>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</si>
  <si>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</si>
  <si>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</si>
  <si>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</si>
  <si>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</si>
  <si>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</si>
  <si>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</si>
  <si>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</si>
  <si>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</si>
  <si>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</si>
  <si>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</si>
  <si>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</si>
  <si>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</si>
  <si>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</si>
  <si>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</si>
  <si>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</si>
  <si>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</si>
  <si>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</si>
  <si>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</si>
  <si>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</si>
  <si>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</si>
  <si>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</si>
  <si>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</si>
  <si>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</si>
  <si>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</si>
  <si>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</si>
  <si>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</si>
  <si>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</si>
  <si>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</si>
  <si>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</si>
  <si>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</si>
  <si>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</si>
  <si>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</si>
  <si>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</si>
  <si>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</si>
  <si>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</si>
  <si>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</si>
  <si>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</si>
  <si>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</si>
  <si>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</si>
  <si>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</si>
  <si>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</si>
  <si>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</si>
  <si>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</si>
  <si>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</si>
  <si>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</si>
  <si>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</si>
  <si>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</si>
  <si>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</si>
  <si>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</si>
  <si>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</si>
  <si>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注：表格中涂颜色部分不得有基本支出。</t>
  </si>
  <si>
    <t>一、机关工资福利支出</t>
  </si>
  <si>
    <t>工资奖金津补贴</t>
  </si>
  <si>
    <t>社会保障缴费</t>
  </si>
  <si>
    <t>二、机关商品和服务支出</t>
  </si>
  <si>
    <t>办公经费</t>
  </si>
  <si>
    <t>专用材料购置费</t>
  </si>
  <si>
    <t xml:space="preserve">  因公出国（境）费用</t>
  </si>
  <si>
    <t>三、机关资本性支出（一）</t>
  </si>
  <si>
    <t>房屋建筑物购建</t>
  </si>
  <si>
    <t>土地征迁补偿和安置支出</t>
  </si>
  <si>
    <t>设备购置</t>
  </si>
  <si>
    <t>四、机关资本性支出（二）</t>
  </si>
  <si>
    <t>五、对事业单位经常性补助</t>
  </si>
  <si>
    <t>工资福利支出</t>
  </si>
  <si>
    <t>商品和服务支出</t>
  </si>
  <si>
    <t>其他对事业单位补助</t>
  </si>
  <si>
    <t>六、对事业单位资本性补助</t>
  </si>
  <si>
    <t>资本性支出（一）</t>
  </si>
  <si>
    <t>资本性支出（二）</t>
  </si>
  <si>
    <t>七、对企业补助</t>
  </si>
  <si>
    <t>八、对企业资本性支出</t>
  </si>
  <si>
    <t>对企业资本性支出（一）</t>
  </si>
  <si>
    <t>对企业资本性支出（二）</t>
  </si>
  <si>
    <t>九、对个人和家庭的补助</t>
  </si>
  <si>
    <t>社会福利和救助</t>
  </si>
  <si>
    <t>离退休费</t>
  </si>
  <si>
    <t>其他对个人和家庭补助</t>
  </si>
  <si>
    <t>十、对社会保障基金补助</t>
  </si>
  <si>
    <t>十一、债务利息及费用支出</t>
  </si>
  <si>
    <t>十二、债务还本支出</t>
  </si>
  <si>
    <t>国内债务还本</t>
  </si>
  <si>
    <t>国处债务还本</t>
  </si>
  <si>
    <t>十三、其他支出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</si>
  <si>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</si>
  <si>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</si>
  <si>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</si>
  <si>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</si>
  <si>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</si>
  <si>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</si>
  <si>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</si>
  <si>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说明：1、“2021年预算数”的单位范围包括部门本级及所属    个预算单位。</t>
  </si>
  <si>
    <t xml:space="preserve">      2、“2021年预算数”的实有人员    人，其中：在职人员    人，离退休人员   人。</t>
  </si>
  <si>
    <t>政府性基金预算财政拨款支出预算表</t>
  </si>
  <si>
    <t>部门项目支出绩效目标表</t>
  </si>
  <si>
    <t>项目名称</t>
  </si>
  <si>
    <t>生态化工园区核心区基础设施建设项目</t>
  </si>
  <si>
    <t>预算部门
及编码</t>
  </si>
  <si>
    <t>基层预算单位
及编码</t>
  </si>
  <si>
    <t>项目属性</t>
  </si>
  <si>
    <t xml:space="preserve">新增项目√      延续项目 □ </t>
  </si>
  <si>
    <t>项目期</t>
  </si>
  <si>
    <t>2021-2023</t>
  </si>
  <si>
    <t>项目资金   
（万元）</t>
  </si>
  <si>
    <t>年度资金总额：2496.65</t>
  </si>
  <si>
    <t>其中：财政拨款                 2496.65        其他资金</t>
  </si>
  <si>
    <t>项目绩效目标</t>
  </si>
  <si>
    <t>年度目标</t>
  </si>
  <si>
    <t>中长期目标</t>
  </si>
  <si>
    <t>资金及时到位，资金利用率100%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</si>
  <si>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</si>
  <si>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</si>
  <si>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</si>
  <si>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</si>
  <si>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</si>
  <si>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</si>
  <si>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</si>
  <si>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资金到位率</t>
  </si>
  <si>
    <t>质量指标</t>
  </si>
  <si>
    <t>时效指标</t>
  </si>
  <si>
    <t>资金及时到位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</si>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</sst>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0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1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0"/>
    <xf numFmtId="0" fontId="22" fillId="0" borderId="2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3" borderId="22" applyNumberFormat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25" fillId="14" borderId="2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0" fillId="0" borderId="9" xfId="0" applyNumberFormat="1" applyFont="1" applyFill="1" applyBorder="1" applyAlignment="1">
      <alignment horizontal="right" vertical="center" shrinkToFit="1"/>
    </xf>
    <xf numFmtId="9" fontId="5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wrapText="1" indent="1"/>
    </xf>
    <xf numFmtId="176" fontId="0" fillId="0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9" xfId="0" applyNumberFormat="1" applyFont="1" applyFill="1" applyBorder="1" applyAlignment="1">
      <alignment horizontal="right" vertical="center" shrinkToFit="1"/>
    </xf>
    <xf numFmtId="0" fontId="0" fillId="0" borderId="11" xfId="0" applyBorder="1" applyAlignment="1">
      <alignment horizontal="center" vertical="center" wrapText="1"/>
    </xf>
    <xf numFmtId="177" fontId="8" fillId="3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" fontId="0" fillId="0" borderId="8" xfId="0" applyNumberFormat="1" applyFont="1" applyFill="1" applyBorder="1" applyAlignment="1">
      <alignment horizontal="right" vertical="center" shrinkToFit="1"/>
    </xf>
    <xf numFmtId="0" fontId="0" fillId="0" borderId="14" xfId="0" applyFont="1" applyFill="1" applyBorder="1" applyAlignment="1">
      <alignment horizontal="lef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0" fontId="0" fillId="0" borderId="15" xfId="0" applyFont="1" applyFill="1" applyBorder="1" applyAlignment="1">
      <alignment horizontal="left" vertical="center" shrinkToFit="1"/>
    </xf>
    <xf numFmtId="0" fontId="0" fillId="0" borderId="11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shrinkToFit="1"/>
    </xf>
    <xf numFmtId="176" fontId="0" fillId="0" borderId="10" xfId="0" applyNumberFormat="1" applyBorder="1">
      <alignment vertical="center"/>
    </xf>
    <xf numFmtId="176" fontId="0" fillId="0" borderId="17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indent="2"/>
    </xf>
    <xf numFmtId="177" fontId="8" fillId="0" borderId="1" xfId="1" applyNumberFormat="1" applyFont="1" applyFill="1" applyBorder="1" applyAlignment="1">
      <alignment horizontal="right" vertical="center"/>
    </xf>
    <xf numFmtId="177" fontId="8" fillId="3" borderId="1" xfId="1" applyNumberFormat="1" applyFont="1" applyFill="1" applyBorder="1" applyAlignment="1" quotePrefix="1">
      <alignment horizontal="left" vertical="center"/>
    </xf>
  </cellXfs>
  <cellStyles count="52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事业单位部门决算报表（讨论稿）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4"/>
  <sheetViews>
    <sheetView showZeros="0" topLeftCell="A9" workbookViewId="0">
      <selection activeCell="B22" sqref="B22"/>
    </sheetView>
  </sheetViews>
  <sheetFormatPr defaultColWidth="9" defaultRowHeight="14.4" outlineLevelCol="3"/>
  <cols>
    <col min="1" max="1" width="29.6296296296296" customWidth="1"/>
    <col min="2" max="2" width="15.2222222222222" customWidth="1"/>
    <col min="3" max="3" width="29.5" customWidth="1"/>
    <col min="4" max="4" width="14.1296296296296" customWidth="1"/>
  </cols>
  <sheetData>
    <row r="2" ht="31.5" customHeight="1" spans="1:4">
      <c r="A2" s="22" t="s">
        <v>0</v>
      </c>
      <c r="B2" s="22"/>
      <c r="C2" s="22"/>
      <c r="D2" s="22"/>
    </row>
    <row r="3" ht="22.5" customHeight="1" spans="4:4">
      <c r="D3" s="31" t="s">
        <v>1</v>
      </c>
    </row>
    <row r="4" ht="21" customHeight="1" spans="1:4">
      <c r="A4" s="14" t="s">
        <v>2</v>
      </c>
      <c r="B4" s="16"/>
      <c r="C4" s="14" t="s">
        <v>3</v>
      </c>
      <c r="D4" s="16"/>
    </row>
    <row r="5" ht="21" customHeight="1" spans="1:4">
      <c r="A5" s="27" t="s">
        <v>4</v>
      </c>
      <c r="B5" s="27" t="s">
        <v>5</v>
      </c>
      <c r="C5" s="27" t="s">
        <v>4</v>
      </c>
      <c r="D5" s="27" t="s">
        <v>5</v>
      </c>
    </row>
    <row r="6" ht="21" customHeight="1" spans="1:4">
      <c r="A6" s="29" t="s">
        <v>6</v>
      </c>
      <c r="B6" s="20">
        <v>48636703.89</v>
      </c>
      <c r="C6" s="63" t="s">
        <v>7</v>
      </c>
      <c r="D6" s="20">
        <v>2601413.17</v>
      </c>
    </row>
    <row r="7" ht="21" customHeight="1" spans="1:4">
      <c r="A7" s="61" t="s">
        <v>8</v>
      </c>
      <c r="B7" s="20"/>
      <c r="C7" s="63" t="s">
        <v>9</v>
      </c>
      <c r="D7" s="62">
        <v>0</v>
      </c>
    </row>
    <row r="8" ht="21" customHeight="1" spans="1:4">
      <c r="A8" s="61" t="s">
        <v>10</v>
      </c>
      <c r="B8" s="29"/>
      <c r="C8" s="63" t="s">
        <v>11</v>
      </c>
      <c r="D8" s="62">
        <v>0</v>
      </c>
    </row>
    <row r="9" ht="21" customHeight="1" spans="1:4">
      <c r="A9" s="29" t="s">
        <v>12</v>
      </c>
      <c r="B9" s="20">
        <v>24966553</v>
      </c>
      <c r="C9" s="63" t="s">
        <v>13</v>
      </c>
      <c r="D9" s="20">
        <v>0</v>
      </c>
    </row>
    <row r="10" ht="21" customHeight="1" spans="1:4">
      <c r="A10" s="29" t="s">
        <v>14</v>
      </c>
      <c r="B10" s="29"/>
      <c r="C10" s="63" t="s">
        <v>15</v>
      </c>
      <c r="D10" s="62"/>
    </row>
    <row r="11" ht="21" customHeight="1" spans="1:4">
      <c r="A11" s="29" t="s">
        <v>16</v>
      </c>
      <c r="B11" s="29"/>
      <c r="C11" s="63" t="s">
        <v>17</v>
      </c>
      <c r="D11" s="62"/>
    </row>
    <row r="12" ht="21" customHeight="1" spans="1:4">
      <c r="A12" s="29" t="s">
        <v>18</v>
      </c>
      <c r="B12" s="29"/>
      <c r="C12" s="49" t="s">
        <v>19</v>
      </c>
      <c r="D12" s="20">
        <v>494117.77</v>
      </c>
    </row>
    <row r="13" ht="21" customHeight="1" spans="1:4">
      <c r="A13" s="29" t="s">
        <v>20</v>
      </c>
      <c r="B13" s="29"/>
      <c r="C13" s="49" t="s">
        <v>21</v>
      </c>
      <c r="D13" s="20"/>
    </row>
    <row r="14" ht="21" customHeight="1" spans="1:4">
      <c r="A14" s="29" t="s">
        <v>22</v>
      </c>
      <c r="B14" s="29"/>
      <c r="C14" s="49" t="s">
        <v>23</v>
      </c>
      <c r="D14" s="20">
        <v>47164442</v>
      </c>
    </row>
    <row r="15" ht="21" customHeight="1" spans="1:4">
      <c r="A15" s="29"/>
      <c r="B15" s="29"/>
      <c r="C15" s="49" t="s">
        <v>24</v>
      </c>
      <c r="D15" s="20"/>
    </row>
    <row r="16" ht="21" customHeight="1" spans="1:4">
      <c r="A16" s="29"/>
      <c r="B16" s="29"/>
      <c r="C16" s="49" t="s">
        <v>25</v>
      </c>
      <c r="D16" s="20">
        <v>89871</v>
      </c>
    </row>
    <row r="17" ht="21" customHeight="1" spans="1:4">
      <c r="A17" s="29"/>
      <c r="B17" s="29"/>
      <c r="C17" s="49" t="s">
        <v>26</v>
      </c>
      <c r="D17" s="20">
        <v>23147929</v>
      </c>
    </row>
    <row r="18" ht="21" customHeight="1" spans="1:4">
      <c r="A18" s="29"/>
      <c r="B18" s="29"/>
      <c r="C18" s="49" t="s">
        <v>27</v>
      </c>
      <c r="D18" s="20">
        <v>105483.95</v>
      </c>
    </row>
    <row r="19" ht="21" customHeight="1" spans="1:4">
      <c r="A19" s="29"/>
      <c r="B19" s="29"/>
      <c r="C19" s="29"/>
      <c r="D19" s="29"/>
    </row>
    <row r="20" ht="21" customHeight="1" spans="1:4">
      <c r="A20" s="29"/>
      <c r="B20" s="29"/>
      <c r="C20" s="29"/>
      <c r="D20" s="29"/>
    </row>
    <row r="21" ht="21" customHeight="1" spans="1:4">
      <c r="A21" s="30" t="s">
        <v>28</v>
      </c>
      <c r="B21" s="20">
        <f>B6+B9+B10+B11+B12+B13+B14+B7</f>
        <v>73603256.89</v>
      </c>
      <c r="C21" s="30" t="s">
        <v>29</v>
      </c>
      <c r="D21" s="20">
        <f>SUM(D6:D18)</f>
        <v>73603256.89</v>
      </c>
    </row>
    <row r="22" ht="21" customHeight="1" spans="1:4">
      <c r="A22" s="29" t="s">
        <v>30</v>
      </c>
      <c r="B22" s="20"/>
      <c r="C22" s="29" t="s">
        <v>31</v>
      </c>
      <c r="D22" s="20"/>
    </row>
    <row r="23" ht="21" customHeight="1" spans="1:4">
      <c r="A23" s="29" t="s">
        <v>32</v>
      </c>
      <c r="B23" s="20"/>
      <c r="C23" s="29"/>
      <c r="D23" s="20"/>
    </row>
    <row r="24" ht="21" customHeight="1" spans="1:4">
      <c r="A24" s="30" t="s">
        <v>33</v>
      </c>
      <c r="B24" s="20">
        <f>B21+B22+B23</f>
        <v>73603256.89</v>
      </c>
      <c r="C24" s="30" t="s">
        <v>34</v>
      </c>
      <c r="D24" s="20">
        <f>D21+D22</f>
        <v>73603256.89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zoomScale="145" zoomScaleNormal="145" topLeftCell="A5" workbookViewId="0">
      <selection activeCell="C7" sqref="C7:N7"/>
    </sheetView>
  </sheetViews>
  <sheetFormatPr defaultColWidth="9" defaultRowHeight="14.4"/>
  <cols>
    <col min="2" max="2" width="7" customWidth="1"/>
    <col min="3" max="4" width="6.75" customWidth="1"/>
    <col min="5" max="5" width="5.87962962962963" customWidth="1"/>
    <col min="6" max="6" width="4.12962962962963" customWidth="1"/>
    <col min="7" max="7" width="3.25" customWidth="1"/>
    <col min="8" max="8" width="2.75" customWidth="1"/>
    <col min="9" max="9" width="6.87962962962963" customWidth="1"/>
    <col min="10" max="10" width="1.5" customWidth="1"/>
    <col min="11" max="11" width="5.12962962962963" customWidth="1"/>
    <col min="12" max="12" width="6.12962962962963" customWidth="1"/>
    <col min="13" max="13" width="8.62962962962963" customWidth="1"/>
    <col min="14" max="14" width="11.6296296296296" customWidth="1"/>
  </cols>
  <sheetData>
    <row r="1" ht="15.6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246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247</v>
      </c>
      <c r="B3" s="4"/>
      <c r="C3" s="4" t="s">
        <v>248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249</v>
      </c>
      <c r="B4" s="4"/>
      <c r="C4" s="5"/>
      <c r="D4" s="6"/>
      <c r="E4" s="6"/>
      <c r="F4" s="6"/>
      <c r="G4" s="7"/>
      <c r="H4" s="4" t="s">
        <v>250</v>
      </c>
      <c r="I4" s="4"/>
      <c r="J4" s="4"/>
      <c r="K4" s="4"/>
      <c r="L4" s="14"/>
      <c r="M4" s="15"/>
      <c r="N4" s="16"/>
    </row>
    <row r="5" ht="36.75" customHeight="1" spans="1:14">
      <c r="A5" s="4" t="s">
        <v>251</v>
      </c>
      <c r="B5" s="4"/>
      <c r="C5" s="5" t="s">
        <v>252</v>
      </c>
      <c r="D5" s="6"/>
      <c r="E5" s="6"/>
      <c r="F5" s="6"/>
      <c r="G5" s="6"/>
      <c r="H5" s="4" t="s">
        <v>253</v>
      </c>
      <c r="I5" s="4"/>
      <c r="J5" s="4"/>
      <c r="K5" s="4"/>
      <c r="L5" s="4" t="s">
        <v>254</v>
      </c>
      <c r="M5" s="4"/>
      <c r="N5" s="4"/>
    </row>
    <row r="6" ht="25.5" customHeight="1" spans="1:14">
      <c r="A6" s="8" t="s">
        <v>255</v>
      </c>
      <c r="B6" s="9"/>
      <c r="C6" s="10" t="s">
        <v>256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257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258</v>
      </c>
      <c r="B8" s="4"/>
      <c r="C8" s="4"/>
      <c r="D8" s="4"/>
      <c r="E8" s="4" t="s">
        <v>259</v>
      </c>
      <c r="F8" s="4"/>
      <c r="G8" s="4"/>
      <c r="H8" s="4"/>
      <c r="I8" s="4"/>
      <c r="J8" s="4"/>
      <c r="K8" s="4"/>
      <c r="L8" s="4"/>
      <c r="M8" s="4"/>
      <c r="N8" s="17" t="s">
        <v>260</v>
      </c>
    </row>
    <row r="9" ht="75" customHeight="1" spans="1:18">
      <c r="A9" s="4"/>
      <c r="B9" s="4"/>
      <c r="C9" s="4"/>
      <c r="D9" s="4"/>
      <c r="E9" s="4" t="s">
        <v>261</v>
      </c>
      <c r="F9" s="4"/>
      <c r="G9" s="4"/>
      <c r="H9" s="4"/>
      <c r="I9" s="4"/>
      <c r="J9" s="4"/>
      <c r="K9" s="4"/>
      <c r="L9" s="4"/>
      <c r="M9" s="4"/>
      <c r="N9" s="18" t="s">
        <v>261</v>
      </c>
      <c r="O9" s="19"/>
      <c r="P9" s="19"/>
      <c r="Q9" s="19"/>
      <c r="R9" s="19"/>
    </row>
    <row r="10" ht="21" customHeight="1" spans="1:14">
      <c r="A10" s="13" t="s">
        <v>262</v>
      </c>
      <c r="B10" s="13"/>
      <c r="C10" s="13"/>
      <c r="D10" s="13"/>
      <c r="E10" s="4" t="s">
        <v>263</v>
      </c>
      <c r="F10" s="4"/>
      <c r="G10" s="4" t="s">
        <v>264</v>
      </c>
      <c r="H10" s="4"/>
      <c r="I10" s="4"/>
      <c r="J10" s="4"/>
      <c r="K10" s="4" t="s">
        <v>265</v>
      </c>
      <c r="L10" s="4"/>
      <c r="M10" s="4"/>
      <c r="N10" s="4" t="s">
        <v>266</v>
      </c>
    </row>
    <row r="11" ht="21" customHeight="1" spans="1:14">
      <c r="A11" s="13"/>
      <c r="B11" s="13"/>
      <c r="C11" s="13"/>
      <c r="D11" s="13"/>
      <c r="E11" s="4" t="s">
        <v>267</v>
      </c>
      <c r="F11" s="4"/>
      <c r="G11" s="4" t="s">
        <v>268</v>
      </c>
      <c r="H11" s="4"/>
      <c r="I11" s="4"/>
      <c r="J11" s="4"/>
      <c r="K11" s="10" t="s">
        <v>269</v>
      </c>
      <c r="L11" s="10"/>
      <c r="M11" s="10"/>
      <c r="N11" s="20">
        <v>24966553</v>
      </c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270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271</v>
      </c>
      <c r="H15" s="4"/>
      <c r="I15" s="4"/>
      <c r="J15" s="4"/>
      <c r="K15" s="10" t="s">
        <v>272</v>
      </c>
      <c r="L15" s="10"/>
      <c r="M15" s="10"/>
      <c r="N15" s="21">
        <v>1</v>
      </c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273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274</v>
      </c>
      <c r="F19" s="4"/>
      <c r="G19" s="4" t="s">
        <v>275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276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277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278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279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38"/>
  <sheetViews>
    <sheetView showZeros="0" topLeftCell="A22" workbookViewId="0">
      <selection activeCell="D40" sqref="D40"/>
    </sheetView>
  </sheetViews>
  <sheetFormatPr defaultColWidth="9" defaultRowHeight="14.4"/>
  <cols>
    <col min="1" max="1" width="46.2222222222222" customWidth="1"/>
    <col min="2" max="4" width="16.4444444444444" customWidth="1"/>
    <col min="5" max="5" width="15.2222222222222" customWidth="1"/>
    <col min="7" max="16" width="3.37962962962963" customWidth="1"/>
  </cols>
  <sheetData>
    <row r="2" ht="33" customHeight="1" spans="1:16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ht="36.75" customHeight="1" spans="13:16">
      <c r="M3" s="37" t="s">
        <v>1</v>
      </c>
      <c r="N3" s="37"/>
      <c r="O3" s="37"/>
      <c r="P3" s="37"/>
    </row>
    <row r="4" s="36" customFormat="1" ht="21" customHeight="1" spans="1:16">
      <c r="A4" s="24" t="s">
        <v>36</v>
      </c>
      <c r="B4" s="24" t="s">
        <v>37</v>
      </c>
      <c r="C4" s="38" t="s">
        <v>38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24" t="s">
        <v>39</v>
      </c>
      <c r="P4" s="24" t="s">
        <v>40</v>
      </c>
    </row>
    <row r="5" s="36" customFormat="1" ht="42.75" customHeight="1" spans="1:16">
      <c r="A5" s="56"/>
      <c r="B5" s="56"/>
      <c r="C5" s="24" t="s">
        <v>41</v>
      </c>
      <c r="D5" s="38" t="s">
        <v>42</v>
      </c>
      <c r="E5" s="38"/>
      <c r="F5" s="38"/>
      <c r="G5" s="24" t="s">
        <v>43</v>
      </c>
      <c r="H5" s="38" t="s">
        <v>44</v>
      </c>
      <c r="I5" s="38"/>
      <c r="J5" s="38"/>
      <c r="K5" s="24" t="s">
        <v>45</v>
      </c>
      <c r="L5" s="24" t="s">
        <v>46</v>
      </c>
      <c r="M5" s="24" t="s">
        <v>47</v>
      </c>
      <c r="N5" s="24" t="s">
        <v>48</v>
      </c>
      <c r="O5" s="56"/>
      <c r="P5" s="56"/>
    </row>
    <row r="6" s="36" customFormat="1" ht="119.25" customHeight="1" spans="1:16">
      <c r="A6" s="48"/>
      <c r="B6" s="48"/>
      <c r="C6" s="48"/>
      <c r="D6" s="38" t="s">
        <v>49</v>
      </c>
      <c r="E6" s="38" t="s">
        <v>8</v>
      </c>
      <c r="F6" s="38" t="s">
        <v>10</v>
      </c>
      <c r="G6" s="48"/>
      <c r="H6" s="38" t="s">
        <v>49</v>
      </c>
      <c r="I6" s="38" t="s">
        <v>50</v>
      </c>
      <c r="J6" s="38" t="s">
        <v>51</v>
      </c>
      <c r="K6" s="48"/>
      <c r="L6" s="48"/>
      <c r="M6" s="48"/>
      <c r="N6" s="48"/>
      <c r="O6" s="48"/>
      <c r="P6" s="48"/>
    </row>
    <row r="7" ht="18" customHeight="1" spans="1:16">
      <c r="A7" s="28" t="s">
        <v>52</v>
      </c>
      <c r="B7" s="40">
        <f t="shared" ref="B7:B17" si="0">C7+O7+P7</f>
        <v>2601413.17</v>
      </c>
      <c r="C7" s="40">
        <f t="shared" ref="C7:C17" si="1">D7+G7+H7+K7+L7+M7+N7</f>
        <v>2601413.17</v>
      </c>
      <c r="D7" s="40">
        <f t="shared" ref="D7:D17" si="2">SUM(E7:F7)</f>
        <v>2601413.17</v>
      </c>
      <c r="E7" s="47">
        <v>2601413.17</v>
      </c>
      <c r="F7" s="29">
        <v>0</v>
      </c>
      <c r="G7" s="29">
        <v>0</v>
      </c>
      <c r="H7" s="29">
        <v>0</v>
      </c>
      <c r="I7" s="29"/>
      <c r="J7" s="29">
        <v>0</v>
      </c>
      <c r="K7" s="29"/>
      <c r="L7" s="29"/>
      <c r="M7" s="29"/>
      <c r="N7" s="29"/>
      <c r="O7" s="29"/>
      <c r="P7" s="29"/>
    </row>
    <row r="8" ht="18" customHeight="1" spans="1:16">
      <c r="A8" s="28" t="s">
        <v>53</v>
      </c>
      <c r="B8" s="40">
        <f t="shared" si="0"/>
        <v>2601413.17</v>
      </c>
      <c r="C8" s="40">
        <f t="shared" si="1"/>
        <v>2601413.17</v>
      </c>
      <c r="D8" s="40">
        <f t="shared" si="2"/>
        <v>2601413.17</v>
      </c>
      <c r="E8" s="47">
        <v>2601413.17</v>
      </c>
      <c r="F8" s="29"/>
      <c r="G8" s="29"/>
      <c r="H8" s="29">
        <f t="shared" ref="H8:H17" si="3">I8+J8</f>
        <v>0</v>
      </c>
      <c r="I8" s="29"/>
      <c r="J8" s="29"/>
      <c r="K8" s="29"/>
      <c r="L8" s="29"/>
      <c r="M8" s="29"/>
      <c r="N8" s="29"/>
      <c r="O8" s="29"/>
      <c r="P8" s="29"/>
    </row>
    <row r="9" ht="18" customHeight="1" spans="1:16">
      <c r="A9" s="28" t="s">
        <v>54</v>
      </c>
      <c r="B9" s="40">
        <f t="shared" si="0"/>
        <v>2556653.17</v>
      </c>
      <c r="C9" s="40">
        <f t="shared" si="1"/>
        <v>2556653.17</v>
      </c>
      <c r="D9" s="40">
        <f t="shared" si="2"/>
        <v>2556653.17</v>
      </c>
      <c r="E9" s="47">
        <v>2556653.17</v>
      </c>
      <c r="F9" s="29"/>
      <c r="G9" s="29"/>
      <c r="H9" s="29">
        <f t="shared" si="3"/>
        <v>0</v>
      </c>
      <c r="I9" s="29"/>
      <c r="J9" s="29"/>
      <c r="K9" s="29"/>
      <c r="L9" s="29"/>
      <c r="M9" s="29"/>
      <c r="N9" s="29"/>
      <c r="O9" s="29"/>
      <c r="P9" s="29"/>
    </row>
    <row r="10" ht="18" customHeight="1" spans="1:16">
      <c r="A10" s="28" t="s">
        <v>55</v>
      </c>
      <c r="B10" s="40">
        <f t="shared" si="0"/>
        <v>44760</v>
      </c>
      <c r="C10" s="40">
        <f t="shared" si="1"/>
        <v>44760</v>
      </c>
      <c r="D10" s="40">
        <f t="shared" si="2"/>
        <v>44760</v>
      </c>
      <c r="E10" s="47">
        <v>44760</v>
      </c>
      <c r="F10" s="29"/>
      <c r="G10" s="29"/>
      <c r="H10" s="29">
        <f t="shared" si="3"/>
        <v>0</v>
      </c>
      <c r="I10" s="29"/>
      <c r="J10" s="29"/>
      <c r="K10" s="29"/>
      <c r="L10" s="29"/>
      <c r="M10" s="29"/>
      <c r="N10" s="29"/>
      <c r="O10" s="29"/>
      <c r="P10" s="29"/>
    </row>
    <row r="11" ht="18" customHeight="1" spans="1:16">
      <c r="A11" s="28" t="s">
        <v>56</v>
      </c>
      <c r="B11" s="40">
        <f t="shared" si="0"/>
        <v>494117.77</v>
      </c>
      <c r="C11" s="40">
        <f t="shared" si="1"/>
        <v>494117.77</v>
      </c>
      <c r="D11" s="40">
        <f t="shared" si="2"/>
        <v>494117.77</v>
      </c>
      <c r="E11" s="47">
        <v>494117.77</v>
      </c>
      <c r="F11" s="29"/>
      <c r="G11" s="29"/>
      <c r="H11" s="29">
        <f t="shared" si="3"/>
        <v>0</v>
      </c>
      <c r="I11" s="29"/>
      <c r="J11" s="29"/>
      <c r="K11" s="29"/>
      <c r="L11" s="29"/>
      <c r="M11" s="29"/>
      <c r="N11" s="29"/>
      <c r="O11" s="29"/>
      <c r="P11" s="29"/>
    </row>
    <row r="12" ht="18" customHeight="1" spans="1:16">
      <c r="A12" s="28" t="s">
        <v>57</v>
      </c>
      <c r="B12" s="40">
        <f t="shared" si="0"/>
        <v>464199.63</v>
      </c>
      <c r="C12" s="40">
        <f t="shared" si="1"/>
        <v>464199.63</v>
      </c>
      <c r="D12" s="40">
        <f t="shared" si="2"/>
        <v>464199.63</v>
      </c>
      <c r="E12" s="47">
        <v>464199.63</v>
      </c>
      <c r="F12" s="29"/>
      <c r="G12" s="29"/>
      <c r="H12" s="29">
        <f t="shared" si="3"/>
        <v>0</v>
      </c>
      <c r="I12" s="29"/>
      <c r="J12" s="29"/>
      <c r="K12" s="29"/>
      <c r="L12" s="29"/>
      <c r="M12" s="29"/>
      <c r="N12" s="29"/>
      <c r="O12" s="29"/>
      <c r="P12" s="29"/>
    </row>
    <row r="13" ht="18" customHeight="1" spans="1:16">
      <c r="A13" s="28" t="s">
        <v>58</v>
      </c>
      <c r="B13" s="40">
        <f t="shared" si="0"/>
        <v>111703.13</v>
      </c>
      <c r="C13" s="40">
        <f t="shared" si="1"/>
        <v>111703.13</v>
      </c>
      <c r="D13" s="40">
        <f t="shared" si="2"/>
        <v>111703.13</v>
      </c>
      <c r="E13" s="47">
        <v>111703.13</v>
      </c>
      <c r="F13" s="29"/>
      <c r="G13" s="29"/>
      <c r="H13" s="29">
        <f t="shared" si="3"/>
        <v>0</v>
      </c>
      <c r="I13" s="29"/>
      <c r="J13" s="29"/>
      <c r="K13" s="29"/>
      <c r="L13" s="29"/>
      <c r="M13" s="29"/>
      <c r="N13" s="29"/>
      <c r="O13" s="29"/>
      <c r="P13" s="29"/>
    </row>
    <row r="14" ht="18" customHeight="1" spans="1:16">
      <c r="A14" s="28" t="s">
        <v>59</v>
      </c>
      <c r="B14" s="40">
        <f t="shared" si="0"/>
        <v>352496.5</v>
      </c>
      <c r="C14" s="40">
        <f t="shared" si="1"/>
        <v>352496.5</v>
      </c>
      <c r="D14" s="40">
        <f t="shared" si="2"/>
        <v>352496.5</v>
      </c>
      <c r="E14" s="47">
        <v>352496.5</v>
      </c>
      <c r="F14" s="29"/>
      <c r="G14" s="29"/>
      <c r="H14" s="29">
        <f t="shared" si="3"/>
        <v>0</v>
      </c>
      <c r="I14" s="29"/>
      <c r="J14" s="29"/>
      <c r="K14" s="29"/>
      <c r="L14" s="29"/>
      <c r="M14" s="29"/>
      <c r="N14" s="29"/>
      <c r="O14" s="29"/>
      <c r="P14" s="29"/>
    </row>
    <row r="15" ht="18" customHeight="1" spans="1:16">
      <c r="A15" s="28" t="s">
        <v>60</v>
      </c>
      <c r="B15" s="40">
        <f t="shared" si="0"/>
        <v>29918.14</v>
      </c>
      <c r="C15" s="40">
        <f t="shared" si="1"/>
        <v>29918.14</v>
      </c>
      <c r="D15" s="40">
        <f t="shared" si="2"/>
        <v>29918.14</v>
      </c>
      <c r="E15" s="47">
        <v>29918.14</v>
      </c>
      <c r="F15" s="29"/>
      <c r="G15" s="29"/>
      <c r="H15" s="29">
        <f t="shared" si="3"/>
        <v>0</v>
      </c>
      <c r="I15" s="29"/>
      <c r="J15" s="29"/>
      <c r="K15" s="29"/>
      <c r="L15" s="29"/>
      <c r="M15" s="29"/>
      <c r="N15" s="29"/>
      <c r="O15" s="29"/>
      <c r="P15" s="29"/>
    </row>
    <row r="16" ht="18" customHeight="1" spans="1:16">
      <c r="A16" s="28" t="s">
        <v>61</v>
      </c>
      <c r="B16" s="40">
        <f t="shared" si="0"/>
        <v>29918.14</v>
      </c>
      <c r="C16" s="40">
        <f t="shared" si="1"/>
        <v>29918.14</v>
      </c>
      <c r="D16" s="40">
        <f t="shared" si="2"/>
        <v>29918.14</v>
      </c>
      <c r="E16" s="47">
        <v>29918.14</v>
      </c>
      <c r="F16" s="29"/>
      <c r="G16" s="29"/>
      <c r="H16" s="29">
        <f t="shared" si="3"/>
        <v>0</v>
      </c>
      <c r="I16" s="29"/>
      <c r="J16" s="29"/>
      <c r="K16" s="29"/>
      <c r="L16" s="29"/>
      <c r="M16" s="29"/>
      <c r="N16" s="29"/>
      <c r="O16" s="29"/>
      <c r="P16" s="29"/>
    </row>
    <row r="17" ht="18" customHeight="1" spans="1:16">
      <c r="A17" s="28" t="s">
        <v>62</v>
      </c>
      <c r="B17" s="40">
        <f t="shared" si="0"/>
        <v>105483.95</v>
      </c>
      <c r="C17" s="40">
        <f t="shared" si="1"/>
        <v>105483.95</v>
      </c>
      <c r="D17" s="40">
        <f t="shared" si="2"/>
        <v>105483.95</v>
      </c>
      <c r="E17" s="47">
        <v>105483.95</v>
      </c>
      <c r="F17" s="29"/>
      <c r="G17" s="29"/>
      <c r="H17" s="29">
        <f t="shared" si="3"/>
        <v>0</v>
      </c>
      <c r="I17" s="29"/>
      <c r="J17" s="29"/>
      <c r="K17" s="29"/>
      <c r="L17" s="29"/>
      <c r="M17" s="29"/>
      <c r="N17" s="29"/>
      <c r="O17" s="29"/>
      <c r="P17" s="29"/>
    </row>
    <row r="18" ht="18" customHeight="1" spans="1:16">
      <c r="A18" s="28" t="s">
        <v>63</v>
      </c>
      <c r="B18" s="40">
        <f t="shared" ref="B18:B37" si="4">C18+O18+P18</f>
        <v>105483.95</v>
      </c>
      <c r="C18" s="40">
        <f t="shared" ref="C18:C37" si="5">D18+G18+H18+K18+L18+M18+N18</f>
        <v>105483.95</v>
      </c>
      <c r="D18" s="40">
        <f t="shared" ref="D18:D37" si="6">SUM(E18:F18)</f>
        <v>105483.95</v>
      </c>
      <c r="E18" s="47">
        <v>105483.95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ht="18" customHeight="1" spans="1:16">
      <c r="A19" s="28" t="s">
        <v>64</v>
      </c>
      <c r="B19" s="40">
        <f t="shared" si="4"/>
        <v>3655.82</v>
      </c>
      <c r="C19" s="40">
        <f t="shared" si="5"/>
        <v>3655.82</v>
      </c>
      <c r="D19" s="40">
        <f t="shared" si="6"/>
        <v>3655.82</v>
      </c>
      <c r="E19" s="47">
        <v>3655.82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ht="18" customHeight="1" spans="1:16">
      <c r="A20" s="28" t="s">
        <v>65</v>
      </c>
      <c r="B20" s="40">
        <f t="shared" si="4"/>
        <v>94671.74</v>
      </c>
      <c r="C20" s="40">
        <f t="shared" si="5"/>
        <v>94671.74</v>
      </c>
      <c r="D20" s="40">
        <f t="shared" si="6"/>
        <v>94671.74</v>
      </c>
      <c r="E20" s="47">
        <v>94671.74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ht="18" customHeight="1" spans="1:16">
      <c r="A21" s="28" t="s">
        <v>66</v>
      </c>
      <c r="B21" s="40">
        <f t="shared" si="4"/>
        <v>7156.39</v>
      </c>
      <c r="C21" s="40">
        <f t="shared" si="5"/>
        <v>7156.39</v>
      </c>
      <c r="D21" s="40">
        <f t="shared" si="6"/>
        <v>7156.39</v>
      </c>
      <c r="E21" s="47">
        <v>7156.39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ht="18" customHeight="1" spans="1:16">
      <c r="A22" s="28" t="s">
        <v>67</v>
      </c>
      <c r="B22" s="40">
        <f t="shared" si="4"/>
        <v>47164442</v>
      </c>
      <c r="C22" s="40">
        <f t="shared" si="5"/>
        <v>47164442</v>
      </c>
      <c r="D22" s="40">
        <f t="shared" si="6"/>
        <v>47164442</v>
      </c>
      <c r="E22" s="47">
        <v>47164442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ht="18" customHeight="1" spans="1:16">
      <c r="A23" s="28" t="s">
        <v>68</v>
      </c>
      <c r="B23" s="40">
        <f t="shared" si="4"/>
        <v>8137000</v>
      </c>
      <c r="C23" s="40">
        <f t="shared" si="5"/>
        <v>8137000</v>
      </c>
      <c r="D23" s="40">
        <f t="shared" si="6"/>
        <v>8137000</v>
      </c>
      <c r="E23" s="47">
        <v>8137000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ht="18" customHeight="1" spans="1:16">
      <c r="A24" s="28" t="s">
        <v>69</v>
      </c>
      <c r="B24" s="40">
        <f t="shared" si="4"/>
        <v>8137000</v>
      </c>
      <c r="C24" s="40">
        <f t="shared" si="5"/>
        <v>8137000</v>
      </c>
      <c r="D24" s="40">
        <f t="shared" si="6"/>
        <v>8137000</v>
      </c>
      <c r="E24" s="47">
        <v>8137000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ht="18" customHeight="1" spans="1:16">
      <c r="A25" s="28" t="s">
        <v>70</v>
      </c>
      <c r="B25" s="40">
        <f t="shared" si="4"/>
        <v>29479218</v>
      </c>
      <c r="C25" s="40">
        <f t="shared" si="5"/>
        <v>29479218</v>
      </c>
      <c r="D25" s="40">
        <f t="shared" si="6"/>
        <v>29479218</v>
      </c>
      <c r="E25" s="47">
        <v>29479218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ht="18" customHeight="1" spans="1:16">
      <c r="A26" s="28" t="s">
        <v>71</v>
      </c>
      <c r="B26" s="40">
        <f t="shared" si="4"/>
        <v>29479218</v>
      </c>
      <c r="C26" s="40">
        <f t="shared" si="5"/>
        <v>29479218</v>
      </c>
      <c r="D26" s="40">
        <f t="shared" si="6"/>
        <v>29479218</v>
      </c>
      <c r="E26" s="47">
        <v>29479218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ht="18" customHeight="1" spans="1:16">
      <c r="A27" s="28" t="s">
        <v>72</v>
      </c>
      <c r="B27" s="40">
        <f t="shared" si="4"/>
        <v>1818624</v>
      </c>
      <c r="C27" s="40">
        <f t="shared" si="5"/>
        <v>1818624</v>
      </c>
      <c r="D27" s="40">
        <f t="shared" si="6"/>
        <v>1818624</v>
      </c>
      <c r="E27" s="47">
        <v>1818624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ht="18" customHeight="1" spans="1:16">
      <c r="A28" s="28" t="s">
        <v>73</v>
      </c>
      <c r="B28" s="40">
        <f t="shared" si="4"/>
        <v>1818624</v>
      </c>
      <c r="C28" s="40">
        <f t="shared" si="5"/>
        <v>1818624</v>
      </c>
      <c r="D28" s="40">
        <f t="shared" si="6"/>
        <v>1818624</v>
      </c>
      <c r="E28" s="47">
        <v>1818624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ht="18" customHeight="1" spans="1:16">
      <c r="A29" s="28" t="s">
        <v>74</v>
      </c>
      <c r="B29" s="40">
        <f t="shared" si="4"/>
        <v>7729600</v>
      </c>
      <c r="C29" s="40">
        <f t="shared" si="5"/>
        <v>7729600</v>
      </c>
      <c r="D29" s="40">
        <f t="shared" si="6"/>
        <v>7729600</v>
      </c>
      <c r="E29" s="47">
        <v>7729600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ht="18" customHeight="1" spans="1:16">
      <c r="A30" s="28" t="s">
        <v>75</v>
      </c>
      <c r="B30" s="40">
        <f t="shared" si="4"/>
        <v>7729600</v>
      </c>
      <c r="C30" s="40">
        <f t="shared" si="5"/>
        <v>7729600</v>
      </c>
      <c r="D30" s="40">
        <f t="shared" si="6"/>
        <v>7729600</v>
      </c>
      <c r="E30" s="47">
        <v>7729600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ht="18" customHeight="1" spans="1:16">
      <c r="A31" s="28" t="s">
        <v>76</v>
      </c>
      <c r="B31" s="40">
        <f t="shared" si="4"/>
        <v>89871</v>
      </c>
      <c r="C31" s="40">
        <f t="shared" si="5"/>
        <v>89871</v>
      </c>
      <c r="D31" s="40">
        <f t="shared" si="6"/>
        <v>89871</v>
      </c>
      <c r="E31" s="47">
        <v>89871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ht="18" customHeight="1" spans="1:16">
      <c r="A32" s="28" t="s">
        <v>77</v>
      </c>
      <c r="B32" s="40">
        <f t="shared" si="4"/>
        <v>89871</v>
      </c>
      <c r="C32" s="40">
        <f t="shared" si="5"/>
        <v>89871</v>
      </c>
      <c r="D32" s="40">
        <f t="shared" si="6"/>
        <v>89871</v>
      </c>
      <c r="E32" s="47">
        <v>89871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ht="18" customHeight="1" spans="1:16">
      <c r="A33" s="28" t="s">
        <v>78</v>
      </c>
      <c r="B33" s="40">
        <f t="shared" si="4"/>
        <v>89871</v>
      </c>
      <c r="C33" s="40">
        <f t="shared" si="5"/>
        <v>89871</v>
      </c>
      <c r="D33" s="40">
        <f t="shared" si="6"/>
        <v>89871</v>
      </c>
      <c r="E33" s="47">
        <v>89871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ht="18" customHeight="1" spans="1:16">
      <c r="A34" s="57" t="s">
        <v>79</v>
      </c>
      <c r="B34" s="58">
        <f t="shared" si="4"/>
        <v>23147929</v>
      </c>
      <c r="C34" s="58">
        <f t="shared" si="5"/>
        <v>23147929</v>
      </c>
      <c r="D34" s="58">
        <f t="shared" si="6"/>
        <v>23147929</v>
      </c>
      <c r="E34" s="59">
        <v>23147929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ht="18" customHeight="1" spans="1:16">
      <c r="A35" s="60" t="s">
        <v>80</v>
      </c>
      <c r="B35" s="40">
        <f t="shared" si="4"/>
        <v>23147929</v>
      </c>
      <c r="C35" s="40">
        <f t="shared" si="5"/>
        <v>23147929</v>
      </c>
      <c r="D35" s="40">
        <f t="shared" si="6"/>
        <v>23147929</v>
      </c>
      <c r="E35" s="53">
        <v>23147929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ht="18" customHeight="1" spans="1:16">
      <c r="A36" s="60" t="s">
        <v>81</v>
      </c>
      <c r="B36" s="40">
        <f t="shared" si="4"/>
        <v>23147929</v>
      </c>
      <c r="C36" s="40">
        <f t="shared" si="5"/>
        <v>23147929</v>
      </c>
      <c r="D36" s="40">
        <f t="shared" si="6"/>
        <v>23147929</v>
      </c>
      <c r="E36" s="53">
        <v>23147929</v>
      </c>
      <c r="F36" s="29"/>
      <c r="G36" s="29"/>
      <c r="H36" s="29">
        <f>I36+J36</f>
        <v>0</v>
      </c>
      <c r="I36" s="29"/>
      <c r="J36" s="29"/>
      <c r="K36" s="29"/>
      <c r="L36" s="29"/>
      <c r="M36" s="29"/>
      <c r="N36" s="29"/>
      <c r="O36" s="29"/>
      <c r="P36" s="29"/>
    </row>
    <row r="37" ht="18" customHeight="1" spans="1:16">
      <c r="A37" s="29"/>
      <c r="B37" s="29">
        <f t="shared" si="4"/>
        <v>0</v>
      </c>
      <c r="C37" s="29">
        <f t="shared" si="5"/>
        <v>0</v>
      </c>
      <c r="D37" s="29">
        <f t="shared" si="6"/>
        <v>0</v>
      </c>
      <c r="E37" s="29"/>
      <c r="F37" s="29"/>
      <c r="G37" s="29"/>
      <c r="H37" s="29">
        <f>I37+J37</f>
        <v>0</v>
      </c>
      <c r="I37" s="29"/>
      <c r="J37" s="29"/>
      <c r="K37" s="29"/>
      <c r="L37" s="29"/>
      <c r="M37" s="29"/>
      <c r="N37" s="29"/>
      <c r="O37" s="29"/>
      <c r="P37" s="29"/>
    </row>
    <row r="38" ht="18" customHeight="1" spans="1:16">
      <c r="A38" s="30" t="s">
        <v>41</v>
      </c>
      <c r="B38" s="20">
        <f>73603256.89</f>
        <v>73603256.89</v>
      </c>
      <c r="C38" s="20">
        <f>B38</f>
        <v>73603256.89</v>
      </c>
      <c r="D38" s="20">
        <f>B38</f>
        <v>73603256.89</v>
      </c>
      <c r="E38" s="20">
        <f>C38</f>
        <v>73603256.89</v>
      </c>
      <c r="F38" s="29"/>
      <c r="G38" s="29"/>
      <c r="H38" s="29">
        <f>I38+J38</f>
        <v>0</v>
      </c>
      <c r="I38" s="29"/>
      <c r="J38" s="29"/>
      <c r="K38" s="29"/>
      <c r="L38" s="29"/>
      <c r="M38" s="29"/>
      <c r="N38" s="29"/>
      <c r="O38" s="29"/>
      <c r="P38" s="29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49"/>
  <sheetViews>
    <sheetView showZeros="0" workbookViewId="0">
      <selection activeCell="E50" sqref="E50"/>
    </sheetView>
  </sheetViews>
  <sheetFormatPr defaultColWidth="9" defaultRowHeight="14.4"/>
  <cols>
    <col min="1" max="1" width="54.6666666666667" customWidth="1"/>
    <col min="2" max="3" width="15.2222222222222"/>
    <col min="5" max="5" width="15.2222222222222" customWidth="1"/>
    <col min="7" max="7" width="7.25" customWidth="1"/>
    <col min="8" max="8" width="7.62962962962963" customWidth="1"/>
    <col min="9" max="9" width="6.75" customWidth="1"/>
  </cols>
  <sheetData>
    <row r="2" ht="25.8" spans="1:9">
      <c r="A2" s="22" t="s">
        <v>82</v>
      </c>
      <c r="B2" s="22"/>
      <c r="C2" s="22"/>
      <c r="D2" s="22"/>
      <c r="E2" s="22"/>
      <c r="F2" s="22"/>
      <c r="G2" s="22"/>
      <c r="H2" s="22"/>
      <c r="I2" s="22"/>
    </row>
    <row r="3" ht="28.5" customHeight="1" spans="8:9">
      <c r="H3" s="37" t="s">
        <v>1</v>
      </c>
      <c r="I3" s="37"/>
    </row>
    <row r="4" s="36" customFormat="1" ht="28.5" customHeight="1" spans="1:9">
      <c r="A4" s="38" t="s">
        <v>36</v>
      </c>
      <c r="B4" s="38" t="s">
        <v>37</v>
      </c>
      <c r="C4" s="38" t="s">
        <v>83</v>
      </c>
      <c r="D4" s="38"/>
      <c r="E4" s="38"/>
      <c r="F4" s="38" t="s">
        <v>84</v>
      </c>
      <c r="G4" s="38" t="s">
        <v>85</v>
      </c>
      <c r="H4" s="38" t="s">
        <v>86</v>
      </c>
      <c r="I4" s="38" t="s">
        <v>87</v>
      </c>
    </row>
    <row r="5" s="36" customFormat="1" ht="40.5" customHeight="1" spans="1:9">
      <c r="A5" s="38"/>
      <c r="B5" s="38"/>
      <c r="C5" s="38" t="s">
        <v>41</v>
      </c>
      <c r="D5" s="38" t="s">
        <v>88</v>
      </c>
      <c r="E5" s="38" t="s">
        <v>89</v>
      </c>
      <c r="F5" s="38"/>
      <c r="G5" s="38"/>
      <c r="H5" s="38"/>
      <c r="I5" s="38"/>
    </row>
    <row r="6" ht="15.75" customHeight="1" spans="1:9">
      <c r="A6" s="52" t="s">
        <v>52</v>
      </c>
      <c r="B6" s="40">
        <f>C6+F6+G6+H6+I6</f>
        <v>4012378.16</v>
      </c>
      <c r="C6" s="40">
        <f>SUM(D6:E6)</f>
        <v>4012378.16</v>
      </c>
      <c r="D6" s="40"/>
      <c r="E6" s="53">
        <f>E7+E14+E17+E26+E29+E32+E37+E40+E43</f>
        <v>4012378.16</v>
      </c>
      <c r="F6" s="40"/>
      <c r="G6" s="40"/>
      <c r="H6" s="40"/>
      <c r="I6" s="40"/>
    </row>
    <row r="7" ht="15.75" customHeight="1" spans="1:9">
      <c r="A7" s="52" t="s">
        <v>53</v>
      </c>
      <c r="B7" s="40">
        <f t="shared" ref="B7:B28" si="0">C7+F7+G7+H7+I7</f>
        <v>3780885.89</v>
      </c>
      <c r="C7" s="40">
        <f t="shared" ref="C7:C28" si="1">SUM(D7:E7)</f>
        <v>3780885.89</v>
      </c>
      <c r="D7" s="40"/>
      <c r="E7" s="53">
        <v>3780885.89</v>
      </c>
      <c r="F7" s="40"/>
      <c r="G7" s="40"/>
      <c r="H7" s="40"/>
      <c r="I7" s="40"/>
    </row>
    <row r="8" ht="15.75" customHeight="1" spans="1:9">
      <c r="A8" s="52" t="s">
        <v>54</v>
      </c>
      <c r="B8" s="40">
        <f t="shared" si="0"/>
        <v>2601413.17</v>
      </c>
      <c r="C8" s="40">
        <f t="shared" si="1"/>
        <v>2601413.17</v>
      </c>
      <c r="D8" s="40"/>
      <c r="E8" s="53">
        <v>2601413.17</v>
      </c>
      <c r="F8" s="40"/>
      <c r="G8" s="40"/>
      <c r="H8" s="40"/>
      <c r="I8" s="40"/>
    </row>
    <row r="9" ht="15.75" customHeight="1" spans="1:9">
      <c r="A9" s="52" t="s">
        <v>55</v>
      </c>
      <c r="B9" s="40">
        <f t="shared" si="0"/>
        <v>2601413.17</v>
      </c>
      <c r="C9" s="40">
        <f t="shared" si="1"/>
        <v>2601413.17</v>
      </c>
      <c r="D9" s="40"/>
      <c r="E9" s="53">
        <v>2601413.17</v>
      </c>
      <c r="F9" s="40"/>
      <c r="G9" s="40"/>
      <c r="H9" s="40"/>
      <c r="I9" s="40"/>
    </row>
    <row r="10" ht="15.75" customHeight="1" spans="1:9">
      <c r="A10" s="52" t="s">
        <v>56</v>
      </c>
      <c r="B10" s="40">
        <f t="shared" si="0"/>
        <v>2556653.17</v>
      </c>
      <c r="C10" s="40">
        <f t="shared" si="1"/>
        <v>2556653.17</v>
      </c>
      <c r="D10" s="40"/>
      <c r="E10" s="53">
        <v>2556653.17</v>
      </c>
      <c r="F10" s="40"/>
      <c r="G10" s="40"/>
      <c r="H10" s="40"/>
      <c r="I10" s="40"/>
    </row>
    <row r="11" ht="15.75" customHeight="1" spans="1:9">
      <c r="A11" s="52" t="s">
        <v>57</v>
      </c>
      <c r="B11" s="40">
        <f t="shared" si="0"/>
        <v>44760</v>
      </c>
      <c r="C11" s="40">
        <f t="shared" si="1"/>
        <v>44760</v>
      </c>
      <c r="D11" s="40"/>
      <c r="E11" s="53">
        <v>44760</v>
      </c>
      <c r="F11" s="40"/>
      <c r="G11" s="40"/>
      <c r="H11" s="40"/>
      <c r="I11" s="40"/>
    </row>
    <row r="12" ht="15.75" customHeight="1" spans="1:9">
      <c r="A12" s="52" t="s">
        <v>58</v>
      </c>
      <c r="B12" s="40">
        <f t="shared" si="0"/>
        <v>494117.77</v>
      </c>
      <c r="C12" s="40">
        <f t="shared" si="1"/>
        <v>494117.77</v>
      </c>
      <c r="D12" s="40"/>
      <c r="E12" s="53">
        <v>494117.77</v>
      </c>
      <c r="F12" s="40"/>
      <c r="G12" s="40"/>
      <c r="H12" s="40"/>
      <c r="I12" s="40"/>
    </row>
    <row r="13" ht="15.75" customHeight="1" spans="1:9">
      <c r="A13" s="52" t="s">
        <v>59</v>
      </c>
      <c r="B13" s="40">
        <f t="shared" si="0"/>
        <v>464199.63</v>
      </c>
      <c r="C13" s="40">
        <f t="shared" si="1"/>
        <v>464199.63</v>
      </c>
      <c r="D13" s="40"/>
      <c r="E13" s="53">
        <v>464199.63</v>
      </c>
      <c r="F13" s="40"/>
      <c r="G13" s="40"/>
      <c r="H13" s="40"/>
      <c r="I13" s="40"/>
    </row>
    <row r="14" ht="15.75" customHeight="1" spans="1:9">
      <c r="A14" s="52" t="s">
        <v>60</v>
      </c>
      <c r="B14" s="40">
        <f t="shared" si="0"/>
        <v>111703.13</v>
      </c>
      <c r="C14" s="40">
        <f t="shared" si="1"/>
        <v>111703.13</v>
      </c>
      <c r="D14" s="40"/>
      <c r="E14" s="53">
        <v>111703.13</v>
      </c>
      <c r="F14" s="40"/>
      <c r="G14" s="40"/>
      <c r="H14" s="40"/>
      <c r="I14" s="40"/>
    </row>
    <row r="15" ht="15.75" customHeight="1" spans="1:9">
      <c r="A15" s="52" t="s">
        <v>61</v>
      </c>
      <c r="B15" s="40">
        <f t="shared" si="0"/>
        <v>352496.5</v>
      </c>
      <c r="C15" s="40">
        <f t="shared" si="1"/>
        <v>352496.5</v>
      </c>
      <c r="D15" s="40"/>
      <c r="E15" s="53">
        <v>352496.5</v>
      </c>
      <c r="F15" s="40"/>
      <c r="G15" s="40"/>
      <c r="H15" s="40"/>
      <c r="I15" s="40"/>
    </row>
    <row r="16" ht="15.75" customHeight="1" spans="1:9">
      <c r="A16" s="52" t="s">
        <v>62</v>
      </c>
      <c r="B16" s="40">
        <f t="shared" si="0"/>
        <v>29918.14</v>
      </c>
      <c r="C16" s="40">
        <f t="shared" si="1"/>
        <v>29918.14</v>
      </c>
      <c r="D16" s="40"/>
      <c r="E16" s="53">
        <v>29918.14</v>
      </c>
      <c r="F16" s="40"/>
      <c r="G16" s="40"/>
      <c r="H16" s="40"/>
      <c r="I16" s="40"/>
    </row>
    <row r="17" ht="15.75" customHeight="1" spans="1:9">
      <c r="A17" s="52" t="s">
        <v>63</v>
      </c>
      <c r="B17" s="40">
        <f t="shared" si="0"/>
        <v>29918.14</v>
      </c>
      <c r="C17" s="40">
        <f t="shared" si="1"/>
        <v>29918.14</v>
      </c>
      <c r="D17" s="40"/>
      <c r="E17" s="53">
        <v>29918.14</v>
      </c>
      <c r="F17" s="40"/>
      <c r="G17" s="40"/>
      <c r="H17" s="40"/>
      <c r="I17" s="40"/>
    </row>
    <row r="18" ht="15.75" customHeight="1" spans="1:9">
      <c r="A18" s="52" t="s">
        <v>64</v>
      </c>
      <c r="B18" s="40">
        <f t="shared" ref="B18:B35" si="2">C18+F18+G18+H18+I18</f>
        <v>105483.95</v>
      </c>
      <c r="C18" s="40">
        <f t="shared" ref="C18:C35" si="3">SUM(D18:E18)</f>
        <v>105483.95</v>
      </c>
      <c r="D18" s="40"/>
      <c r="E18" s="53">
        <v>105483.95</v>
      </c>
      <c r="F18" s="40"/>
      <c r="G18" s="40"/>
      <c r="H18" s="40"/>
      <c r="I18" s="40"/>
    </row>
    <row r="19" ht="15.75" customHeight="1" spans="1:9">
      <c r="A19" s="52" t="s">
        <v>65</v>
      </c>
      <c r="B19" s="40">
        <f t="shared" si="2"/>
        <v>105483.95</v>
      </c>
      <c r="C19" s="40">
        <f t="shared" si="3"/>
        <v>105483.95</v>
      </c>
      <c r="D19" s="40"/>
      <c r="E19" s="53">
        <v>105483.95</v>
      </c>
      <c r="F19" s="40"/>
      <c r="G19" s="40"/>
      <c r="H19" s="40"/>
      <c r="I19" s="40"/>
    </row>
    <row r="20" ht="15.75" customHeight="1" spans="1:9">
      <c r="A20" s="52" t="s">
        <v>66</v>
      </c>
      <c r="B20" s="40">
        <f t="shared" si="2"/>
        <v>3655.82</v>
      </c>
      <c r="C20" s="40">
        <f t="shared" si="3"/>
        <v>3655.82</v>
      </c>
      <c r="D20" s="40"/>
      <c r="E20" s="53">
        <v>3655.82</v>
      </c>
      <c r="F20" s="40"/>
      <c r="G20" s="40"/>
      <c r="H20" s="40"/>
      <c r="I20" s="40"/>
    </row>
    <row r="21" ht="15.75" customHeight="1" spans="1:9">
      <c r="A21" s="52" t="s">
        <v>67</v>
      </c>
      <c r="B21" s="40">
        <f t="shared" si="2"/>
        <v>94671.74</v>
      </c>
      <c r="C21" s="40">
        <f t="shared" si="3"/>
        <v>94671.74</v>
      </c>
      <c r="D21" s="40"/>
      <c r="E21" s="53">
        <v>94671.74</v>
      </c>
      <c r="F21" s="40"/>
      <c r="G21" s="40"/>
      <c r="H21" s="40"/>
      <c r="I21" s="40"/>
    </row>
    <row r="22" ht="15.75" customHeight="1" spans="1:9">
      <c r="A22" s="52" t="s">
        <v>68</v>
      </c>
      <c r="B22" s="40">
        <f t="shared" si="2"/>
        <v>7156.39</v>
      </c>
      <c r="C22" s="40">
        <f t="shared" si="3"/>
        <v>7156.39</v>
      </c>
      <c r="D22" s="40"/>
      <c r="E22" s="53">
        <v>7156.39</v>
      </c>
      <c r="F22" s="40"/>
      <c r="G22" s="40"/>
      <c r="H22" s="40"/>
      <c r="I22" s="40"/>
    </row>
    <row r="23" ht="15.75" customHeight="1" spans="1:9">
      <c r="A23" s="52" t="s">
        <v>69</v>
      </c>
      <c r="B23" s="40">
        <f t="shared" si="2"/>
        <v>490000</v>
      </c>
      <c r="C23" s="40">
        <f t="shared" si="3"/>
        <v>490000</v>
      </c>
      <c r="D23" s="40"/>
      <c r="E23" s="53">
        <v>490000</v>
      </c>
      <c r="F23" s="40"/>
      <c r="G23" s="40"/>
      <c r="H23" s="40"/>
      <c r="I23" s="40"/>
    </row>
    <row r="24" ht="15.75" customHeight="1" spans="1:9">
      <c r="A24" s="52" t="s">
        <v>70</v>
      </c>
      <c r="B24" s="40">
        <f t="shared" si="2"/>
        <v>490000</v>
      </c>
      <c r="C24" s="40">
        <f t="shared" si="3"/>
        <v>490000</v>
      </c>
      <c r="D24" s="40"/>
      <c r="E24" s="53">
        <v>490000</v>
      </c>
      <c r="F24" s="40"/>
      <c r="G24" s="40"/>
      <c r="H24" s="40"/>
      <c r="I24" s="40"/>
    </row>
    <row r="25" ht="15.75" customHeight="1" spans="1:9">
      <c r="A25" s="52" t="s">
        <v>71</v>
      </c>
      <c r="B25" s="40">
        <f t="shared" si="2"/>
        <v>490000</v>
      </c>
      <c r="C25" s="40">
        <f t="shared" si="3"/>
        <v>490000</v>
      </c>
      <c r="D25" s="40"/>
      <c r="E25" s="53">
        <v>490000</v>
      </c>
      <c r="F25" s="40"/>
      <c r="G25" s="40"/>
      <c r="H25" s="40"/>
      <c r="I25" s="40"/>
    </row>
    <row r="26" ht="15.75" customHeight="1" spans="1:9">
      <c r="A26" s="52" t="s">
        <v>72</v>
      </c>
      <c r="B26" s="40">
        <f t="shared" si="2"/>
        <v>0</v>
      </c>
      <c r="C26" s="40">
        <f t="shared" si="3"/>
        <v>0</v>
      </c>
      <c r="D26" s="40"/>
      <c r="E26" s="53">
        <v>0</v>
      </c>
      <c r="F26" s="40"/>
      <c r="G26" s="40"/>
      <c r="H26" s="40"/>
      <c r="I26" s="40"/>
    </row>
    <row r="27" ht="15.75" customHeight="1" spans="1:9">
      <c r="A27" s="52" t="s">
        <v>73</v>
      </c>
      <c r="B27" s="40">
        <f t="shared" si="2"/>
        <v>0</v>
      </c>
      <c r="C27" s="40">
        <f t="shared" si="3"/>
        <v>0</v>
      </c>
      <c r="D27" s="40"/>
      <c r="E27" s="53">
        <v>0</v>
      </c>
      <c r="F27" s="40"/>
      <c r="G27" s="40"/>
      <c r="H27" s="40"/>
      <c r="I27" s="40"/>
    </row>
    <row r="28" ht="15.75" customHeight="1" spans="1:9">
      <c r="A28" s="52" t="s">
        <v>74</v>
      </c>
      <c r="B28" s="40">
        <f t="shared" si="2"/>
        <v>0</v>
      </c>
      <c r="C28" s="40">
        <f t="shared" si="3"/>
        <v>0</v>
      </c>
      <c r="D28" s="40"/>
      <c r="E28" s="53">
        <v>0</v>
      </c>
      <c r="F28" s="40"/>
      <c r="G28" s="40"/>
      <c r="H28" s="40"/>
      <c r="I28" s="40"/>
    </row>
    <row r="29" ht="15.75" customHeight="1" spans="1:9">
      <c r="A29" s="52" t="s">
        <v>75</v>
      </c>
      <c r="B29" s="40">
        <f t="shared" si="2"/>
        <v>0</v>
      </c>
      <c r="C29" s="40">
        <f t="shared" si="3"/>
        <v>0</v>
      </c>
      <c r="D29" s="40"/>
      <c r="E29" s="53">
        <v>0</v>
      </c>
      <c r="F29" s="40"/>
      <c r="G29" s="40"/>
      <c r="H29" s="40"/>
      <c r="I29" s="40"/>
    </row>
    <row r="30" ht="15.75" customHeight="1" spans="1:9">
      <c r="A30" s="52" t="s">
        <v>76</v>
      </c>
      <c r="B30" s="40">
        <f t="shared" si="2"/>
        <v>0</v>
      </c>
      <c r="C30" s="40">
        <f t="shared" si="3"/>
        <v>0</v>
      </c>
      <c r="D30" s="40"/>
      <c r="E30" s="53">
        <v>0</v>
      </c>
      <c r="F30" s="40"/>
      <c r="G30" s="40"/>
      <c r="H30" s="40"/>
      <c r="I30" s="40"/>
    </row>
    <row r="31" ht="15.75" customHeight="1" spans="1:9">
      <c r="A31" s="52" t="s">
        <v>77</v>
      </c>
      <c r="B31" s="40">
        <f t="shared" si="2"/>
        <v>0</v>
      </c>
      <c r="C31" s="40">
        <f t="shared" si="3"/>
        <v>0</v>
      </c>
      <c r="D31" s="40"/>
      <c r="E31" s="53">
        <v>0</v>
      </c>
      <c r="F31" s="40"/>
      <c r="G31" s="40"/>
      <c r="H31" s="40"/>
      <c r="I31" s="40"/>
    </row>
    <row r="32" ht="15.75" customHeight="1" spans="1:9">
      <c r="A32" s="52" t="s">
        <v>78</v>
      </c>
      <c r="B32" s="40">
        <f t="shared" si="2"/>
        <v>89871</v>
      </c>
      <c r="C32" s="40">
        <f t="shared" si="3"/>
        <v>89871</v>
      </c>
      <c r="D32" s="40"/>
      <c r="E32" s="53">
        <v>89871</v>
      </c>
      <c r="F32" s="40"/>
      <c r="G32" s="40"/>
      <c r="H32" s="40"/>
      <c r="I32" s="40"/>
    </row>
    <row r="33" ht="15.75" customHeight="1" spans="1:9">
      <c r="A33" s="52" t="s">
        <v>79</v>
      </c>
      <c r="B33" s="40">
        <f t="shared" si="2"/>
        <v>89871</v>
      </c>
      <c r="C33" s="40">
        <f t="shared" si="3"/>
        <v>89871</v>
      </c>
      <c r="D33" s="40"/>
      <c r="E33" s="53">
        <v>89871</v>
      </c>
      <c r="F33" s="40"/>
      <c r="G33" s="40"/>
      <c r="H33" s="40"/>
      <c r="I33" s="40"/>
    </row>
    <row r="34" ht="15.75" customHeight="1" spans="1:9">
      <c r="A34" s="52" t="s">
        <v>80</v>
      </c>
      <c r="B34" s="40">
        <f t="shared" si="2"/>
        <v>89871</v>
      </c>
      <c r="C34" s="40">
        <f t="shared" si="3"/>
        <v>89871</v>
      </c>
      <c r="D34" s="40"/>
      <c r="E34" s="53">
        <v>89871</v>
      </c>
      <c r="F34" s="40"/>
      <c r="G34" s="40"/>
      <c r="H34" s="40"/>
      <c r="I34" s="40"/>
    </row>
    <row r="35" ht="15.75" customHeight="1" spans="1:9">
      <c r="A35" s="54" t="s">
        <v>81</v>
      </c>
      <c r="B35" s="40">
        <f t="shared" si="2"/>
        <v>0</v>
      </c>
      <c r="C35" s="40">
        <f t="shared" si="3"/>
        <v>0</v>
      </c>
      <c r="D35" s="40"/>
      <c r="E35" s="53">
        <v>0</v>
      </c>
      <c r="F35" s="40"/>
      <c r="G35" s="40"/>
      <c r="H35" s="40"/>
      <c r="I35" s="40"/>
    </row>
    <row r="36" ht="15.75" hidden="1" customHeight="1" spans="1:9">
      <c r="A36" s="29"/>
      <c r="B36" s="55"/>
      <c r="C36" s="55"/>
      <c r="D36" s="55"/>
      <c r="E36" s="20">
        <v>0</v>
      </c>
      <c r="F36" s="55"/>
      <c r="G36" s="55"/>
      <c r="H36" s="55"/>
      <c r="I36" s="55"/>
    </row>
    <row r="37" ht="15.75" hidden="1" customHeight="1" spans="1:9">
      <c r="A37" s="29"/>
      <c r="B37" s="29"/>
      <c r="C37" s="29"/>
      <c r="D37" s="29"/>
      <c r="E37" s="29"/>
      <c r="F37" s="29"/>
      <c r="G37" s="29"/>
      <c r="H37" s="29"/>
      <c r="I37" s="29"/>
    </row>
    <row r="38" ht="15.75" hidden="1" customHeight="1" spans="1:9">
      <c r="A38" s="29"/>
      <c r="B38" s="29"/>
      <c r="C38" s="29"/>
      <c r="D38" s="29"/>
      <c r="E38" s="29"/>
      <c r="F38" s="29"/>
      <c r="G38" s="29"/>
      <c r="H38" s="29"/>
      <c r="I38" s="29"/>
    </row>
    <row r="39" ht="15.75" hidden="1" customHeight="1" spans="1:9">
      <c r="A39" s="29"/>
      <c r="B39" s="29">
        <f t="shared" ref="B39:B49" si="4">C39+F39+G39+H39+I39</f>
        <v>0</v>
      </c>
      <c r="C39" s="29">
        <f t="shared" ref="C39:C49" si="5">SUM(D39:E39)</f>
        <v>0</v>
      </c>
      <c r="D39" s="29"/>
      <c r="E39" s="29"/>
      <c r="F39" s="29"/>
      <c r="G39" s="29"/>
      <c r="H39" s="29"/>
      <c r="I39" s="29"/>
    </row>
    <row r="40" ht="15.75" hidden="1" customHeight="1" spans="1:9">
      <c r="A40" s="29"/>
      <c r="B40" s="29">
        <f t="shared" si="4"/>
        <v>0</v>
      </c>
      <c r="C40" s="29">
        <f t="shared" si="5"/>
        <v>0</v>
      </c>
      <c r="D40" s="29"/>
      <c r="E40" s="29"/>
      <c r="F40" s="29"/>
      <c r="G40" s="29"/>
      <c r="H40" s="29"/>
      <c r="I40" s="29"/>
    </row>
    <row r="41" ht="15.75" hidden="1" customHeight="1" spans="1:9">
      <c r="A41" s="29"/>
      <c r="B41" s="29">
        <f t="shared" si="4"/>
        <v>0</v>
      </c>
      <c r="C41" s="29">
        <f t="shared" si="5"/>
        <v>0</v>
      </c>
      <c r="D41" s="29"/>
      <c r="E41" s="29"/>
      <c r="F41" s="29"/>
      <c r="G41" s="29"/>
      <c r="H41" s="29"/>
      <c r="I41" s="29"/>
    </row>
    <row r="42" ht="15.75" hidden="1" customHeight="1" spans="1:9">
      <c r="A42" s="29"/>
      <c r="B42" s="29">
        <f t="shared" si="4"/>
        <v>0</v>
      </c>
      <c r="C42" s="29">
        <f t="shared" si="5"/>
        <v>0</v>
      </c>
      <c r="D42" s="29"/>
      <c r="E42" s="29"/>
      <c r="F42" s="29"/>
      <c r="G42" s="29"/>
      <c r="H42" s="29"/>
      <c r="I42" s="29"/>
    </row>
    <row r="43" ht="15.75" hidden="1" customHeight="1" spans="1:9">
      <c r="A43" s="29"/>
      <c r="B43" s="29">
        <f t="shared" si="4"/>
        <v>0</v>
      </c>
      <c r="C43" s="29">
        <f t="shared" si="5"/>
        <v>0</v>
      </c>
      <c r="D43" s="29"/>
      <c r="E43" s="29"/>
      <c r="F43" s="29"/>
      <c r="G43" s="29"/>
      <c r="H43" s="29"/>
      <c r="I43" s="29"/>
    </row>
    <row r="44" ht="15.75" hidden="1" customHeight="1" spans="1:9">
      <c r="A44" s="29"/>
      <c r="B44" s="29">
        <f t="shared" si="4"/>
        <v>0</v>
      </c>
      <c r="C44" s="29">
        <f t="shared" si="5"/>
        <v>0</v>
      </c>
      <c r="D44" s="29"/>
      <c r="E44" s="29"/>
      <c r="F44" s="29"/>
      <c r="G44" s="29"/>
      <c r="H44" s="29"/>
      <c r="I44" s="29"/>
    </row>
    <row r="45" ht="15.75" hidden="1" customHeight="1" spans="1:9">
      <c r="A45" s="29"/>
      <c r="B45" s="29">
        <f t="shared" si="4"/>
        <v>0</v>
      </c>
      <c r="C45" s="29">
        <f t="shared" si="5"/>
        <v>0</v>
      </c>
      <c r="D45" s="29"/>
      <c r="E45" s="29"/>
      <c r="F45" s="29"/>
      <c r="G45" s="29"/>
      <c r="H45" s="29"/>
      <c r="I45" s="29"/>
    </row>
    <row r="46" ht="15.75" hidden="1" customHeight="1" spans="1:9">
      <c r="A46" s="29"/>
      <c r="B46" s="29">
        <f t="shared" si="4"/>
        <v>0</v>
      </c>
      <c r="C46" s="29">
        <f t="shared" si="5"/>
        <v>0</v>
      </c>
      <c r="D46" s="29"/>
      <c r="E46" s="29"/>
      <c r="F46" s="29"/>
      <c r="G46" s="29"/>
      <c r="H46" s="29"/>
      <c r="I46" s="29"/>
    </row>
    <row r="47" ht="15.75" hidden="1" customHeight="1" spans="1:9">
      <c r="A47" s="29"/>
      <c r="B47" s="29">
        <f t="shared" si="4"/>
        <v>0</v>
      </c>
      <c r="C47" s="29">
        <f t="shared" si="5"/>
        <v>0</v>
      </c>
      <c r="D47" s="29"/>
      <c r="E47" s="29"/>
      <c r="F47" s="29"/>
      <c r="G47" s="29"/>
      <c r="H47" s="29"/>
      <c r="I47" s="29"/>
    </row>
    <row r="48" ht="15.75" customHeight="1" spans="1:9">
      <c r="A48" s="29"/>
      <c r="B48" s="29">
        <f t="shared" si="4"/>
        <v>0</v>
      </c>
      <c r="C48" s="29">
        <f t="shared" si="5"/>
        <v>0</v>
      </c>
      <c r="D48" s="29"/>
      <c r="E48" s="29"/>
      <c r="F48" s="29"/>
      <c r="G48" s="29"/>
      <c r="H48" s="29"/>
      <c r="I48" s="29"/>
    </row>
    <row r="49" ht="15.75" customHeight="1" spans="1:9">
      <c r="A49" s="30" t="s">
        <v>41</v>
      </c>
      <c r="B49" s="40">
        <f>C49+F49+G49+H49+I49</f>
        <v>73603256.89</v>
      </c>
      <c r="C49" s="40">
        <f>SUM(D49:E49)</f>
        <v>73603256.89</v>
      </c>
      <c r="D49" s="40"/>
      <c r="E49" s="40">
        <v>73603256.89</v>
      </c>
      <c r="F49" s="29"/>
      <c r="G49" s="29"/>
      <c r="H49" s="29"/>
      <c r="I49" s="29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6"/>
  <sheetViews>
    <sheetView showZeros="0" topLeftCell="A10" workbookViewId="0">
      <selection activeCell="H5" sqref="H5"/>
    </sheetView>
  </sheetViews>
  <sheetFormatPr defaultColWidth="9" defaultRowHeight="14.4" outlineLevelCol="5"/>
  <cols>
    <col min="1" max="1" width="27.1296296296296" customWidth="1"/>
    <col min="2" max="2" width="15.2222222222222" customWidth="1"/>
    <col min="3" max="3" width="23" customWidth="1"/>
    <col min="4" max="5" width="15.2222222222222" customWidth="1"/>
    <col min="6" max="6" width="11.8888888888889" customWidth="1"/>
  </cols>
  <sheetData>
    <row r="2" ht="25.8" spans="1:6">
      <c r="A2" s="22" t="s">
        <v>90</v>
      </c>
      <c r="B2" s="22"/>
      <c r="C2" s="22"/>
      <c r="D2" s="22"/>
      <c r="E2" s="22"/>
      <c r="F2" s="22"/>
    </row>
    <row r="3" ht="26.25" customHeight="1" spans="6:6">
      <c r="F3" s="23" t="s">
        <v>1</v>
      </c>
    </row>
    <row r="4" ht="25.5" customHeight="1" spans="1:6">
      <c r="A4" s="14" t="s">
        <v>2</v>
      </c>
      <c r="B4" s="16"/>
      <c r="C4" s="14" t="s">
        <v>3</v>
      </c>
      <c r="D4" s="15"/>
      <c r="E4" s="15"/>
      <c r="F4" s="16"/>
    </row>
    <row r="5" s="36" customFormat="1" ht="36" customHeight="1" spans="1:6">
      <c r="A5" s="38" t="s">
        <v>4</v>
      </c>
      <c r="B5" s="38" t="s">
        <v>5</v>
      </c>
      <c r="C5" s="38" t="s">
        <v>4</v>
      </c>
      <c r="D5" s="38" t="s">
        <v>41</v>
      </c>
      <c r="E5" s="38" t="s">
        <v>91</v>
      </c>
      <c r="F5" s="38" t="s">
        <v>92</v>
      </c>
    </row>
    <row r="6" ht="21.75" customHeight="1" spans="1:6">
      <c r="A6" s="29" t="s">
        <v>6</v>
      </c>
      <c r="B6" s="20">
        <v>48636703.89</v>
      </c>
      <c r="C6" s="63" t="s">
        <v>7</v>
      </c>
      <c r="D6" s="20">
        <f>E6+F6</f>
        <v>2601413.17</v>
      </c>
      <c r="E6" s="20">
        <v>2601413.17</v>
      </c>
      <c r="F6" s="50"/>
    </row>
    <row r="7" ht="21.75" customHeight="1" spans="1:6">
      <c r="A7" s="32" t="s">
        <v>8</v>
      </c>
      <c r="B7" s="20"/>
      <c r="C7" s="63" t="s">
        <v>9</v>
      </c>
      <c r="D7" s="20">
        <f t="shared" ref="D7:D15" si="0">E7+F7</f>
        <v>0</v>
      </c>
      <c r="E7" s="20">
        <v>0</v>
      </c>
      <c r="F7" s="50"/>
    </row>
    <row r="8" ht="21.75" customHeight="1" spans="1:6">
      <c r="A8" s="32" t="s">
        <v>10</v>
      </c>
      <c r="B8" s="50"/>
      <c r="C8" s="63" t="s">
        <v>11</v>
      </c>
      <c r="D8" s="20">
        <f t="shared" si="0"/>
        <v>0</v>
      </c>
      <c r="E8" s="20">
        <v>0</v>
      </c>
      <c r="F8" s="50"/>
    </row>
    <row r="9" ht="21.75" customHeight="1" spans="1:6">
      <c r="A9" s="29" t="s">
        <v>12</v>
      </c>
      <c r="B9" s="20">
        <v>24966553</v>
      </c>
      <c r="C9" s="63" t="s">
        <v>13</v>
      </c>
      <c r="D9" s="20">
        <f t="shared" si="0"/>
        <v>0</v>
      </c>
      <c r="E9" s="20">
        <v>0</v>
      </c>
      <c r="F9" s="50"/>
    </row>
    <row r="10" ht="21.75" customHeight="1" spans="1:6">
      <c r="A10" s="29"/>
      <c r="B10" s="51"/>
      <c r="C10" s="63" t="s">
        <v>15</v>
      </c>
      <c r="D10" s="20">
        <f t="shared" si="0"/>
        <v>0</v>
      </c>
      <c r="E10" s="20"/>
      <c r="F10" s="50"/>
    </row>
    <row r="11" ht="21.75" customHeight="1" spans="1:6">
      <c r="A11" s="29"/>
      <c r="B11" s="51"/>
      <c r="C11" s="63" t="s">
        <v>17</v>
      </c>
      <c r="D11" s="20">
        <f t="shared" si="0"/>
        <v>0</v>
      </c>
      <c r="E11" s="20"/>
      <c r="F11" s="50"/>
    </row>
    <row r="12" ht="21.75" customHeight="1" spans="1:6">
      <c r="A12" s="29"/>
      <c r="B12" s="51"/>
      <c r="C12" s="49" t="s">
        <v>19</v>
      </c>
      <c r="D12" s="20">
        <f t="shared" si="0"/>
        <v>494117.77</v>
      </c>
      <c r="E12" s="20">
        <v>494117.77</v>
      </c>
      <c r="F12" s="50"/>
    </row>
    <row r="13" ht="21.75" customHeight="1" spans="1:6">
      <c r="A13" s="29"/>
      <c r="B13" s="51"/>
      <c r="C13" s="49" t="s">
        <v>21</v>
      </c>
      <c r="D13" s="20">
        <f t="shared" si="0"/>
        <v>0</v>
      </c>
      <c r="E13" s="20"/>
      <c r="F13" s="50"/>
    </row>
    <row r="14" ht="21.75" customHeight="1" spans="1:6">
      <c r="A14" s="29"/>
      <c r="B14" s="51"/>
      <c r="C14" s="49" t="s">
        <v>23</v>
      </c>
      <c r="D14" s="20">
        <f t="shared" si="0"/>
        <v>47164442</v>
      </c>
      <c r="E14" s="20">
        <v>47164442</v>
      </c>
      <c r="F14" s="50"/>
    </row>
    <row r="15" ht="21.75" customHeight="1" spans="1:6">
      <c r="A15" s="29"/>
      <c r="B15" s="51"/>
      <c r="C15" s="49" t="s">
        <v>24</v>
      </c>
      <c r="D15" s="20">
        <f t="shared" si="0"/>
        <v>0</v>
      </c>
      <c r="E15" s="20"/>
      <c r="F15" s="50"/>
    </row>
    <row r="16" ht="21.75" customHeight="1" spans="1:6">
      <c r="A16" s="29"/>
      <c r="B16" s="50"/>
      <c r="C16" s="49" t="s">
        <v>25</v>
      </c>
      <c r="D16" s="20">
        <f t="shared" ref="D16:D26" si="1">E16+F16</f>
        <v>89871</v>
      </c>
      <c r="E16" s="20">
        <v>89871</v>
      </c>
      <c r="F16" s="50"/>
    </row>
    <row r="17" ht="21.75" customHeight="1" spans="1:6">
      <c r="A17" s="29"/>
      <c r="B17" s="50"/>
      <c r="C17" s="49" t="s">
        <v>26</v>
      </c>
      <c r="D17" s="20">
        <f t="shared" si="1"/>
        <v>23147929</v>
      </c>
      <c r="E17" s="20">
        <v>23147929</v>
      </c>
      <c r="F17" s="50"/>
    </row>
    <row r="18" ht="21.75" customHeight="1" spans="1:6">
      <c r="A18" s="29"/>
      <c r="B18" s="50"/>
      <c r="C18" s="49" t="s">
        <v>27</v>
      </c>
      <c r="D18" s="20">
        <f t="shared" si="1"/>
        <v>105483.95</v>
      </c>
      <c r="E18" s="20">
        <v>105483.95</v>
      </c>
      <c r="F18" s="50"/>
    </row>
    <row r="19" ht="21.75" customHeight="1" spans="1:6">
      <c r="A19" s="29"/>
      <c r="B19" s="50"/>
      <c r="C19" s="29"/>
      <c r="D19" s="50">
        <f t="shared" si="1"/>
        <v>0</v>
      </c>
      <c r="E19" s="50"/>
      <c r="F19" s="50"/>
    </row>
    <row r="20" ht="21.75" customHeight="1" spans="1:6">
      <c r="A20" s="29"/>
      <c r="B20" s="50"/>
      <c r="C20" s="29"/>
      <c r="D20" s="50">
        <f t="shared" si="1"/>
        <v>0</v>
      </c>
      <c r="E20" s="50"/>
      <c r="F20" s="50"/>
    </row>
    <row r="21" ht="21.75" customHeight="1" spans="1:6">
      <c r="A21" s="29"/>
      <c r="B21" s="50"/>
      <c r="C21" s="29"/>
      <c r="D21" s="50">
        <f t="shared" si="1"/>
        <v>0</v>
      </c>
      <c r="E21" s="50"/>
      <c r="F21" s="50"/>
    </row>
    <row r="22" ht="21.75" customHeight="1" spans="1:6">
      <c r="A22" s="30" t="s">
        <v>28</v>
      </c>
      <c r="B22" s="20">
        <f>B6+B9</f>
        <v>73603256.89</v>
      </c>
      <c r="C22" s="30" t="s">
        <v>29</v>
      </c>
      <c r="D22" s="20">
        <f t="shared" si="1"/>
        <v>73603256.89</v>
      </c>
      <c r="E22" s="20">
        <f>SUM(E6:E19)</f>
        <v>73603256.89</v>
      </c>
      <c r="F22" s="50"/>
    </row>
    <row r="23" ht="21.75" customHeight="1" spans="1:6">
      <c r="A23" s="32" t="s">
        <v>32</v>
      </c>
      <c r="B23" s="20"/>
      <c r="C23" s="32" t="s">
        <v>31</v>
      </c>
      <c r="D23" s="20">
        <f t="shared" si="1"/>
        <v>0</v>
      </c>
      <c r="E23" s="20"/>
      <c r="F23" s="50"/>
    </row>
    <row r="24" ht="21.75" customHeight="1" spans="1:6">
      <c r="A24" s="32" t="s">
        <v>93</v>
      </c>
      <c r="B24" s="20"/>
      <c r="C24" s="29"/>
      <c r="D24" s="20">
        <f t="shared" si="1"/>
        <v>0</v>
      </c>
      <c r="E24" s="20"/>
      <c r="F24" s="50"/>
    </row>
    <row r="25" ht="21.75" customHeight="1" spans="1:6">
      <c r="A25" s="32" t="s">
        <v>94</v>
      </c>
      <c r="B25" s="20"/>
      <c r="C25" s="29"/>
      <c r="D25" s="20">
        <f t="shared" si="1"/>
        <v>0</v>
      </c>
      <c r="E25" s="20"/>
      <c r="F25" s="50"/>
    </row>
    <row r="26" ht="21.75" customHeight="1" spans="1:6">
      <c r="A26" s="30" t="s">
        <v>33</v>
      </c>
      <c r="B26" s="20">
        <f>B22+B23+B24+B25</f>
        <v>73603256.89</v>
      </c>
      <c r="C26" s="30" t="s">
        <v>34</v>
      </c>
      <c r="D26" s="20">
        <f t="shared" si="1"/>
        <v>73603256.89</v>
      </c>
      <c r="E26" s="20">
        <f t="shared" ref="E26:F26" si="2">E22+E23</f>
        <v>73603256.89</v>
      </c>
      <c r="F26" s="50">
        <f t="shared" si="2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55"/>
  <sheetViews>
    <sheetView showZeros="0" topLeftCell="A39" workbookViewId="0">
      <selection activeCell="E55" sqref="E55"/>
    </sheetView>
  </sheetViews>
  <sheetFormatPr defaultColWidth="9" defaultRowHeight="14.4" outlineLevelCol="5"/>
  <cols>
    <col min="1" max="1" width="34.4444444444444" customWidth="1"/>
    <col min="2" max="3" width="15.2222222222222" customWidth="1"/>
    <col min="4" max="4" width="9.87962962962963" customWidth="1"/>
    <col min="5" max="5" width="15.2222222222222" customWidth="1"/>
    <col min="6" max="6" width="11" customWidth="1"/>
  </cols>
  <sheetData>
    <row r="2" ht="25.8" spans="1:6">
      <c r="A2" s="22" t="s">
        <v>95</v>
      </c>
      <c r="B2" s="22"/>
      <c r="C2" s="22"/>
      <c r="D2" s="22"/>
      <c r="E2" s="22"/>
      <c r="F2" s="22"/>
    </row>
    <row r="3" ht="24.75" customHeight="1" spans="6:6">
      <c r="F3" s="23" t="s">
        <v>1</v>
      </c>
    </row>
    <row r="4" s="36" customFormat="1" ht="21.75" customHeight="1" spans="1:6">
      <c r="A4" s="38" t="s">
        <v>36</v>
      </c>
      <c r="B4" s="38" t="s">
        <v>37</v>
      </c>
      <c r="C4" s="38" t="s">
        <v>83</v>
      </c>
      <c r="D4" s="38"/>
      <c r="E4" s="38"/>
      <c r="F4" s="24" t="s">
        <v>84</v>
      </c>
    </row>
    <row r="5" s="36" customFormat="1" ht="27" customHeight="1" spans="1:6">
      <c r="A5" s="38"/>
      <c r="B5" s="38"/>
      <c r="C5" s="38" t="s">
        <v>41</v>
      </c>
      <c r="D5" s="38" t="s">
        <v>88</v>
      </c>
      <c r="E5" s="38" t="s">
        <v>89</v>
      </c>
      <c r="F5" s="48"/>
    </row>
    <row r="6" ht="18" customHeight="1" spans="1:6">
      <c r="A6" s="28" t="s">
        <v>52</v>
      </c>
      <c r="B6" s="40">
        <f>C6+F6</f>
        <v>3780885.89</v>
      </c>
      <c r="C6" s="40">
        <f>SUM(D6:E6)</f>
        <v>3780885.89</v>
      </c>
      <c r="D6" s="40"/>
      <c r="E6" s="20">
        <v>3780885.89</v>
      </c>
      <c r="F6" s="40">
        <v>0</v>
      </c>
    </row>
    <row r="7" ht="18" customHeight="1" spans="1:6">
      <c r="A7" s="28" t="s">
        <v>53</v>
      </c>
      <c r="B7" s="40">
        <f t="shared" ref="B7:B35" si="0">C7+F7</f>
        <v>2601413.17</v>
      </c>
      <c r="C7" s="40">
        <f t="shared" ref="C7:C35" si="1">SUM(D7:E7)</f>
        <v>2601413.17</v>
      </c>
      <c r="D7" s="40"/>
      <c r="E7" s="20">
        <v>2601413.17</v>
      </c>
      <c r="F7" s="40"/>
    </row>
    <row r="8" ht="18" customHeight="1" spans="1:6">
      <c r="A8" s="28" t="s">
        <v>54</v>
      </c>
      <c r="B8" s="40">
        <f t="shared" si="0"/>
        <v>2601413.17</v>
      </c>
      <c r="C8" s="40">
        <f t="shared" si="1"/>
        <v>2601413.17</v>
      </c>
      <c r="D8" s="40"/>
      <c r="E8" s="20">
        <v>2601413.17</v>
      </c>
      <c r="F8" s="40"/>
    </row>
    <row r="9" ht="18" customHeight="1" spans="1:6">
      <c r="A9" s="28" t="s">
        <v>96</v>
      </c>
      <c r="B9" s="40">
        <f t="shared" si="0"/>
        <v>2556653.17</v>
      </c>
      <c r="C9" s="40">
        <f t="shared" si="1"/>
        <v>2556653.17</v>
      </c>
      <c r="D9" s="40"/>
      <c r="E9" s="20">
        <v>2556653.17</v>
      </c>
      <c r="F9" s="40"/>
    </row>
    <row r="10" ht="18" customHeight="1" spans="1:6">
      <c r="A10" s="28" t="s">
        <v>97</v>
      </c>
      <c r="B10" s="40">
        <f t="shared" si="0"/>
        <v>44760</v>
      </c>
      <c r="C10" s="40">
        <f t="shared" si="1"/>
        <v>44760</v>
      </c>
      <c r="D10" s="40"/>
      <c r="E10" s="20">
        <v>44760</v>
      </c>
      <c r="F10" s="40"/>
    </row>
    <row r="11" ht="18" customHeight="1" spans="1:6">
      <c r="A11" s="28" t="s">
        <v>98</v>
      </c>
      <c r="B11" s="40">
        <f t="shared" si="0"/>
        <v>494117.77</v>
      </c>
      <c r="C11" s="40">
        <f t="shared" si="1"/>
        <v>494117.77</v>
      </c>
      <c r="D11" s="40"/>
      <c r="E11" s="20">
        <v>494117.77</v>
      </c>
      <c r="F11" s="40"/>
    </row>
    <row r="12" ht="18" customHeight="1" spans="1:6">
      <c r="A12" s="28" t="s">
        <v>54</v>
      </c>
      <c r="B12" s="40">
        <f t="shared" si="0"/>
        <v>464199.63</v>
      </c>
      <c r="C12" s="40">
        <f t="shared" si="1"/>
        <v>464199.63</v>
      </c>
      <c r="D12" s="40"/>
      <c r="E12" s="20">
        <v>464199.63</v>
      </c>
      <c r="F12" s="40"/>
    </row>
    <row r="13" ht="18" customHeight="1" spans="1:6">
      <c r="A13" s="28" t="s">
        <v>99</v>
      </c>
      <c r="B13" s="40">
        <f t="shared" si="0"/>
        <v>111703.13</v>
      </c>
      <c r="C13" s="40">
        <f t="shared" si="1"/>
        <v>111703.13</v>
      </c>
      <c r="D13" s="40"/>
      <c r="E13" s="20">
        <v>111703.13</v>
      </c>
      <c r="F13" s="40"/>
    </row>
    <row r="14" ht="18" customHeight="1" spans="1:6">
      <c r="A14" s="28" t="s">
        <v>100</v>
      </c>
      <c r="B14" s="40">
        <f t="shared" si="0"/>
        <v>352496.5</v>
      </c>
      <c r="C14" s="40">
        <f t="shared" si="1"/>
        <v>352496.5</v>
      </c>
      <c r="D14" s="40"/>
      <c r="E14" s="20">
        <v>352496.5</v>
      </c>
      <c r="F14" s="40"/>
    </row>
    <row r="15" ht="18" customHeight="1" spans="1:6">
      <c r="A15" s="28" t="s">
        <v>54</v>
      </c>
      <c r="B15" s="40">
        <f t="shared" si="0"/>
        <v>29918.14</v>
      </c>
      <c r="C15" s="40">
        <f t="shared" si="1"/>
        <v>29918.14</v>
      </c>
      <c r="D15" s="40"/>
      <c r="E15" s="20">
        <v>29918.14</v>
      </c>
      <c r="F15" s="40"/>
    </row>
    <row r="16" ht="18" customHeight="1" spans="1:6">
      <c r="A16" s="28" t="s">
        <v>56</v>
      </c>
      <c r="B16" s="40">
        <f t="shared" si="0"/>
        <v>29918.14</v>
      </c>
      <c r="C16" s="40">
        <f t="shared" si="1"/>
        <v>29918.14</v>
      </c>
      <c r="D16" s="40"/>
      <c r="E16" s="20">
        <v>29918.14</v>
      </c>
      <c r="F16" s="40"/>
    </row>
    <row r="17" ht="18" customHeight="1" spans="1:6">
      <c r="A17" s="28" t="s">
        <v>57</v>
      </c>
      <c r="B17" s="40">
        <f t="shared" si="0"/>
        <v>105483.95</v>
      </c>
      <c r="C17" s="40">
        <f t="shared" si="1"/>
        <v>105483.95</v>
      </c>
      <c r="D17" s="40"/>
      <c r="E17" s="20">
        <v>105483.95</v>
      </c>
      <c r="F17" s="40"/>
    </row>
    <row r="18" ht="18" customHeight="1" spans="1:6">
      <c r="A18" s="28" t="s">
        <v>58</v>
      </c>
      <c r="B18" s="40">
        <f t="shared" si="0"/>
        <v>105483.95</v>
      </c>
      <c r="C18" s="40">
        <f t="shared" si="1"/>
        <v>105483.95</v>
      </c>
      <c r="D18" s="40"/>
      <c r="E18" s="20">
        <v>105483.95</v>
      </c>
      <c r="F18" s="40"/>
    </row>
    <row r="19" ht="18" customHeight="1" spans="1:6">
      <c r="A19" s="28" t="s">
        <v>101</v>
      </c>
      <c r="B19" s="40">
        <f t="shared" si="0"/>
        <v>3655.82</v>
      </c>
      <c r="C19" s="40">
        <f t="shared" si="1"/>
        <v>3655.82</v>
      </c>
      <c r="D19" s="40"/>
      <c r="E19" s="20">
        <v>3655.82</v>
      </c>
      <c r="F19" s="40"/>
    </row>
    <row r="20" ht="18" customHeight="1" spans="1:6">
      <c r="A20" s="28" t="s">
        <v>102</v>
      </c>
      <c r="B20" s="40">
        <f t="shared" si="0"/>
        <v>94671.74</v>
      </c>
      <c r="C20" s="40">
        <f t="shared" si="1"/>
        <v>94671.74</v>
      </c>
      <c r="D20" s="40"/>
      <c r="E20" s="20">
        <v>94671.74</v>
      </c>
      <c r="F20" s="40"/>
    </row>
    <row r="21" ht="18" customHeight="1" spans="1:6">
      <c r="A21" s="28" t="s">
        <v>103</v>
      </c>
      <c r="B21" s="40">
        <f t="shared" si="0"/>
        <v>7156.39</v>
      </c>
      <c r="C21" s="40">
        <f t="shared" si="1"/>
        <v>7156.39</v>
      </c>
      <c r="D21" s="40"/>
      <c r="E21" s="20">
        <v>7156.39</v>
      </c>
      <c r="F21" s="40"/>
    </row>
    <row r="22" ht="18" customHeight="1" spans="1:6">
      <c r="A22" s="28" t="s">
        <v>104</v>
      </c>
      <c r="B22" s="40">
        <f t="shared" si="0"/>
        <v>490000</v>
      </c>
      <c r="C22" s="40">
        <f t="shared" si="1"/>
        <v>490000</v>
      </c>
      <c r="D22" s="40"/>
      <c r="E22" s="20">
        <v>490000</v>
      </c>
      <c r="F22" s="40"/>
    </row>
    <row r="23" ht="18" customHeight="1" spans="1:6">
      <c r="A23" s="28" t="s">
        <v>60</v>
      </c>
      <c r="B23" s="40">
        <f t="shared" si="0"/>
        <v>490000</v>
      </c>
      <c r="C23" s="40">
        <f t="shared" si="1"/>
        <v>490000</v>
      </c>
      <c r="D23" s="40"/>
      <c r="E23" s="20">
        <v>490000</v>
      </c>
      <c r="F23" s="40"/>
    </row>
    <row r="24" ht="18" customHeight="1" spans="1:6">
      <c r="A24" s="28" t="s">
        <v>61</v>
      </c>
      <c r="B24" s="40">
        <f t="shared" si="0"/>
        <v>490000</v>
      </c>
      <c r="C24" s="40">
        <f t="shared" si="1"/>
        <v>490000</v>
      </c>
      <c r="D24" s="40"/>
      <c r="E24" s="20">
        <v>490000</v>
      </c>
      <c r="F24" s="40"/>
    </row>
    <row r="25" ht="18" customHeight="1" spans="1:6">
      <c r="A25" s="28" t="s">
        <v>62</v>
      </c>
      <c r="B25" s="40">
        <f t="shared" si="0"/>
        <v>0</v>
      </c>
      <c r="C25" s="40">
        <f t="shared" si="1"/>
        <v>0</v>
      </c>
      <c r="D25" s="40"/>
      <c r="E25" s="20">
        <v>0</v>
      </c>
      <c r="F25" s="40"/>
    </row>
    <row r="26" ht="18" customHeight="1" spans="1:6">
      <c r="A26" s="28" t="s">
        <v>63</v>
      </c>
      <c r="B26" s="40">
        <f t="shared" si="0"/>
        <v>0</v>
      </c>
      <c r="C26" s="40">
        <f t="shared" si="1"/>
        <v>0</v>
      </c>
      <c r="D26" s="40"/>
      <c r="E26" s="20">
        <v>0</v>
      </c>
      <c r="F26" s="40"/>
    </row>
    <row r="27" ht="18" customHeight="1" spans="1:6">
      <c r="A27" s="28" t="s">
        <v>64</v>
      </c>
      <c r="B27" s="40">
        <f t="shared" si="0"/>
        <v>0</v>
      </c>
      <c r="C27" s="40">
        <f t="shared" si="1"/>
        <v>0</v>
      </c>
      <c r="D27" s="40"/>
      <c r="E27" s="20">
        <v>0</v>
      </c>
      <c r="F27" s="40"/>
    </row>
    <row r="28" ht="18" customHeight="1" spans="1:6">
      <c r="A28" s="28" t="s">
        <v>105</v>
      </c>
      <c r="B28" s="40">
        <f t="shared" si="0"/>
        <v>0</v>
      </c>
      <c r="C28" s="40">
        <f t="shared" si="1"/>
        <v>0</v>
      </c>
      <c r="D28" s="40"/>
      <c r="E28" s="20">
        <v>0</v>
      </c>
      <c r="F28" s="40"/>
    </row>
    <row r="29" ht="18" customHeight="1" spans="1:6">
      <c r="A29" s="28" t="s">
        <v>106</v>
      </c>
      <c r="B29" s="40">
        <f t="shared" si="0"/>
        <v>0</v>
      </c>
      <c r="C29" s="40">
        <f t="shared" si="1"/>
        <v>0</v>
      </c>
      <c r="D29" s="40"/>
      <c r="E29" s="20">
        <v>0</v>
      </c>
      <c r="F29" s="40"/>
    </row>
    <row r="30" ht="18" customHeight="1" spans="1:6">
      <c r="A30" s="28" t="s">
        <v>107</v>
      </c>
      <c r="B30" s="40">
        <f t="shared" si="0"/>
        <v>0</v>
      </c>
      <c r="C30" s="40">
        <f t="shared" si="1"/>
        <v>0</v>
      </c>
      <c r="D30" s="40"/>
      <c r="E30" s="20">
        <v>0</v>
      </c>
      <c r="F30" s="40"/>
    </row>
    <row r="31" ht="18" customHeight="1" spans="1:6">
      <c r="A31" s="28" t="s">
        <v>67</v>
      </c>
      <c r="B31" s="40">
        <f t="shared" si="0"/>
        <v>89871</v>
      </c>
      <c r="C31" s="40">
        <f t="shared" si="1"/>
        <v>89871</v>
      </c>
      <c r="D31" s="40"/>
      <c r="E31" s="20">
        <v>89871</v>
      </c>
      <c r="F31" s="40"/>
    </row>
    <row r="32" ht="18" customHeight="1" spans="1:6">
      <c r="A32" s="28" t="s">
        <v>68</v>
      </c>
      <c r="B32" s="40">
        <f t="shared" si="0"/>
        <v>89871</v>
      </c>
      <c r="C32" s="40">
        <f t="shared" si="1"/>
        <v>89871</v>
      </c>
      <c r="D32" s="40"/>
      <c r="E32" s="20">
        <v>89871</v>
      </c>
      <c r="F32" s="40"/>
    </row>
    <row r="33" ht="18" customHeight="1" spans="1:6">
      <c r="A33" s="28" t="s">
        <v>69</v>
      </c>
      <c r="B33" s="40">
        <f t="shared" si="0"/>
        <v>89871</v>
      </c>
      <c r="C33" s="40">
        <f t="shared" si="1"/>
        <v>89871</v>
      </c>
      <c r="D33" s="40"/>
      <c r="E33" s="20">
        <v>89871</v>
      </c>
      <c r="F33" s="40"/>
    </row>
    <row r="34" ht="18" customHeight="1" spans="1:6">
      <c r="A34" s="28" t="s">
        <v>70</v>
      </c>
      <c r="B34" s="40">
        <f t="shared" si="0"/>
        <v>0</v>
      </c>
      <c r="C34" s="40">
        <f t="shared" si="1"/>
        <v>0</v>
      </c>
      <c r="D34" s="40"/>
      <c r="E34" s="20">
        <v>0</v>
      </c>
      <c r="F34" s="40"/>
    </row>
    <row r="35" ht="18" customHeight="1" spans="1:6">
      <c r="A35" s="28" t="s">
        <v>71</v>
      </c>
      <c r="B35" s="40">
        <f t="shared" si="0"/>
        <v>0</v>
      </c>
      <c r="C35" s="40">
        <f t="shared" si="1"/>
        <v>0</v>
      </c>
      <c r="D35" s="40"/>
      <c r="E35" s="20">
        <v>0</v>
      </c>
      <c r="F35" s="40"/>
    </row>
    <row r="36" ht="18" customHeight="1" spans="1:6">
      <c r="A36" s="29"/>
      <c r="B36" s="29"/>
      <c r="C36" s="29"/>
      <c r="D36" s="29"/>
      <c r="E36" s="20">
        <v>0</v>
      </c>
      <c r="F36" s="29"/>
    </row>
    <row r="37" ht="18" customHeight="1" spans="1:6">
      <c r="A37" s="29"/>
      <c r="B37" s="29"/>
      <c r="C37" s="29"/>
      <c r="D37" s="29"/>
      <c r="E37" s="29"/>
      <c r="F37" s="29"/>
    </row>
    <row r="38" ht="18" customHeight="1" spans="1:6">
      <c r="A38" s="29"/>
      <c r="B38" s="29"/>
      <c r="C38" s="29"/>
      <c r="D38" s="29"/>
      <c r="E38" s="29"/>
      <c r="F38" s="29"/>
    </row>
    <row r="39" ht="18" customHeight="1" spans="1:6">
      <c r="A39" s="29"/>
      <c r="B39" s="29"/>
      <c r="C39" s="29"/>
      <c r="D39" s="29"/>
      <c r="E39" s="29"/>
      <c r="F39" s="29"/>
    </row>
    <row r="40" ht="18" customHeight="1" spans="1:6">
      <c r="A40" s="29"/>
      <c r="B40" s="29"/>
      <c r="C40" s="29"/>
      <c r="D40" s="29"/>
      <c r="E40" s="29"/>
      <c r="F40" s="29"/>
    </row>
    <row r="41" ht="18" customHeight="1" spans="1:6">
      <c r="A41" s="29"/>
      <c r="B41" s="29">
        <f t="shared" ref="B41:B55" si="2">C41+F41</f>
        <v>0</v>
      </c>
      <c r="C41" s="29">
        <f t="shared" ref="C41:C55" si="3">SUM(D41:E41)</f>
        <v>0</v>
      </c>
      <c r="D41" s="29"/>
      <c r="E41" s="29"/>
      <c r="F41" s="29"/>
    </row>
    <row r="42" ht="18" customHeight="1" spans="1:6">
      <c r="A42" s="29"/>
      <c r="B42" s="29">
        <f t="shared" si="2"/>
        <v>0</v>
      </c>
      <c r="C42" s="29">
        <f t="shared" si="3"/>
        <v>0</v>
      </c>
      <c r="D42" s="29"/>
      <c r="E42" s="29"/>
      <c r="F42" s="29"/>
    </row>
    <row r="43" ht="18" customHeight="1" spans="1:6">
      <c r="A43" s="29"/>
      <c r="B43" s="29">
        <f t="shared" si="2"/>
        <v>0</v>
      </c>
      <c r="C43" s="29">
        <f t="shared" si="3"/>
        <v>0</v>
      </c>
      <c r="D43" s="29"/>
      <c r="E43" s="29"/>
      <c r="F43" s="29"/>
    </row>
    <row r="44" ht="18" customHeight="1" spans="1:6">
      <c r="A44" s="29"/>
      <c r="B44" s="29">
        <f t="shared" si="2"/>
        <v>0</v>
      </c>
      <c r="C44" s="29">
        <f t="shared" si="3"/>
        <v>0</v>
      </c>
      <c r="D44" s="29"/>
      <c r="E44" s="29"/>
      <c r="F44" s="29"/>
    </row>
    <row r="45" ht="18" customHeight="1" spans="1:6">
      <c r="A45" s="29"/>
      <c r="B45" s="29">
        <f t="shared" si="2"/>
        <v>0</v>
      </c>
      <c r="C45" s="29">
        <f t="shared" si="3"/>
        <v>0</v>
      </c>
      <c r="D45" s="29"/>
      <c r="E45" s="29"/>
      <c r="F45" s="29"/>
    </row>
    <row r="46" ht="18" customHeight="1" spans="1:6">
      <c r="A46" s="29"/>
      <c r="B46" s="29">
        <f t="shared" si="2"/>
        <v>0</v>
      </c>
      <c r="C46" s="29">
        <f t="shared" si="3"/>
        <v>0</v>
      </c>
      <c r="D46" s="29"/>
      <c r="E46" s="29"/>
      <c r="F46" s="29"/>
    </row>
    <row r="47" ht="18" customHeight="1" spans="1:6">
      <c r="A47" s="29"/>
      <c r="B47" s="29">
        <f t="shared" si="2"/>
        <v>0</v>
      </c>
      <c r="C47" s="29">
        <f t="shared" si="3"/>
        <v>0</v>
      </c>
      <c r="D47" s="29"/>
      <c r="E47" s="29"/>
      <c r="F47" s="29"/>
    </row>
    <row r="48" ht="18" customHeight="1" spans="1:6">
      <c r="A48" s="29"/>
      <c r="B48" s="29">
        <f t="shared" si="2"/>
        <v>0</v>
      </c>
      <c r="C48" s="29">
        <f t="shared" si="3"/>
        <v>0</v>
      </c>
      <c r="D48" s="29"/>
      <c r="E48" s="29"/>
      <c r="F48" s="29"/>
    </row>
    <row r="49" ht="18" customHeight="1" spans="1:6">
      <c r="A49" s="29"/>
      <c r="B49" s="29">
        <f t="shared" si="2"/>
        <v>0</v>
      </c>
      <c r="C49" s="29">
        <f t="shared" si="3"/>
        <v>0</v>
      </c>
      <c r="D49" s="29"/>
      <c r="E49" s="29"/>
      <c r="F49" s="29"/>
    </row>
    <row r="50" ht="18" customHeight="1" spans="1:6">
      <c r="A50" s="29"/>
      <c r="B50" s="29">
        <f t="shared" si="2"/>
        <v>0</v>
      </c>
      <c r="C50" s="29">
        <f t="shared" si="3"/>
        <v>0</v>
      </c>
      <c r="D50" s="29"/>
      <c r="E50" s="29"/>
      <c r="F50" s="29"/>
    </row>
    <row r="51" ht="18" customHeight="1" spans="1:6">
      <c r="A51" s="29"/>
      <c r="B51" s="29">
        <f t="shared" si="2"/>
        <v>0</v>
      </c>
      <c r="C51" s="29">
        <f t="shared" si="3"/>
        <v>0</v>
      </c>
      <c r="D51" s="29"/>
      <c r="E51" s="29"/>
      <c r="F51" s="29"/>
    </row>
    <row r="52" ht="18" customHeight="1" spans="1:6">
      <c r="A52" s="29"/>
      <c r="B52" s="29">
        <f t="shared" si="2"/>
        <v>0</v>
      </c>
      <c r="C52" s="29">
        <f t="shared" si="3"/>
        <v>0</v>
      </c>
      <c r="D52" s="29"/>
      <c r="E52" s="29"/>
      <c r="F52" s="29"/>
    </row>
    <row r="53" ht="18" customHeight="1" spans="1:6">
      <c r="A53" s="29"/>
      <c r="B53" s="29">
        <f t="shared" si="2"/>
        <v>0</v>
      </c>
      <c r="C53" s="29">
        <f t="shared" si="3"/>
        <v>0</v>
      </c>
      <c r="D53" s="29"/>
      <c r="E53" s="29"/>
      <c r="F53" s="29"/>
    </row>
    <row r="54" ht="18" customHeight="1" spans="1:6">
      <c r="A54" s="29"/>
      <c r="B54" s="29">
        <f t="shared" si="2"/>
        <v>0</v>
      </c>
      <c r="C54" s="29">
        <f t="shared" si="3"/>
        <v>0</v>
      </c>
      <c r="D54" s="29"/>
      <c r="E54" s="29"/>
      <c r="F54" s="29"/>
    </row>
    <row r="55" ht="18" customHeight="1" spans="1:6">
      <c r="A55" s="30" t="s">
        <v>41</v>
      </c>
      <c r="B55" s="20">
        <f t="shared" si="2"/>
        <v>4012378.16</v>
      </c>
      <c r="C55" s="20">
        <f t="shared" si="3"/>
        <v>4012378.16</v>
      </c>
      <c r="D55" s="20"/>
      <c r="E55" s="20">
        <v>4012378.16</v>
      </c>
      <c r="F55" s="29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3"/>
  <sheetViews>
    <sheetView showZeros="0" zoomScale="55" zoomScaleNormal="55" workbookViewId="0">
      <selection activeCell="D117" sqref="D117"/>
    </sheetView>
  </sheetViews>
  <sheetFormatPr defaultColWidth="9" defaultRowHeight="14.4" outlineLevelCol="5"/>
  <cols>
    <col min="1" max="1" width="34.1296296296296" style="36" customWidth="1"/>
    <col min="2" max="5" width="15.2222222222222" customWidth="1"/>
    <col min="6" max="6" width="16.4444444444444" customWidth="1"/>
  </cols>
  <sheetData>
    <row r="2" ht="25.8" spans="1:6">
      <c r="A2" s="35" t="s">
        <v>108</v>
      </c>
      <c r="B2" s="35"/>
      <c r="C2" s="35"/>
      <c r="D2" s="35"/>
      <c r="E2" s="35"/>
      <c r="F2" s="35"/>
    </row>
    <row r="3" ht="24" customHeight="1" spans="5:6">
      <c r="E3" s="37" t="s">
        <v>1</v>
      </c>
      <c r="F3" s="37"/>
    </row>
    <row r="4" ht="30" customHeight="1" spans="1:6">
      <c r="A4" s="38" t="s">
        <v>109</v>
      </c>
      <c r="B4" s="25" t="s">
        <v>37</v>
      </c>
      <c r="C4" s="27" t="s">
        <v>83</v>
      </c>
      <c r="D4" s="27"/>
      <c r="E4" s="27"/>
      <c r="F4" s="38" t="s">
        <v>84</v>
      </c>
    </row>
    <row r="5" ht="25.5" customHeight="1" spans="1:6">
      <c r="A5" s="38"/>
      <c r="B5" s="26"/>
      <c r="C5" s="27" t="s">
        <v>41</v>
      </c>
      <c r="D5" s="27" t="s">
        <v>88</v>
      </c>
      <c r="E5" s="27" t="s">
        <v>89</v>
      </c>
      <c r="F5" s="27"/>
    </row>
    <row r="6" ht="18" customHeight="1" spans="1:6">
      <c r="A6" s="39" t="s">
        <v>110</v>
      </c>
      <c r="B6" s="40">
        <f t="shared" ref="B6" si="0">SUM(B7:B19)</f>
        <v>2038422.76</v>
      </c>
      <c r="C6" s="40">
        <f t="shared" ref="C6" si="1">SUM(C7:C19)</f>
        <v>2038422.76</v>
      </c>
      <c r="D6" s="40">
        <f t="shared" ref="D6" si="2">SUM(D7:D19)</f>
        <v>2038422.76</v>
      </c>
      <c r="E6" s="40">
        <f t="shared" ref="E6:F6" si="3">SUM(E7:E19)</f>
        <v>0</v>
      </c>
      <c r="F6" s="40">
        <f t="shared" si="3"/>
        <v>0</v>
      </c>
    </row>
    <row r="7" ht="18" customHeight="1" spans="1:6">
      <c r="A7" s="41" t="s">
        <v>111</v>
      </c>
      <c r="B7" s="40">
        <f t="shared" ref="B7:B70" si="4">C7+F7</f>
        <v>876391.9</v>
      </c>
      <c r="C7" s="40">
        <f t="shared" ref="C7:C70" si="5">SUM(D7:E7)</f>
        <v>876391.9</v>
      </c>
      <c r="D7" s="47">
        <v>876391.9</v>
      </c>
      <c r="E7" s="40"/>
      <c r="F7" s="40"/>
    </row>
    <row r="8" ht="18" customHeight="1" spans="1:6">
      <c r="A8" s="41" t="s">
        <v>112</v>
      </c>
      <c r="B8" s="40">
        <f t="shared" si="4"/>
        <v>508861.27</v>
      </c>
      <c r="C8" s="40">
        <f t="shared" si="5"/>
        <v>508861.27</v>
      </c>
      <c r="D8" s="47">
        <v>508861.27</v>
      </c>
      <c r="E8" s="40"/>
      <c r="F8" s="40"/>
    </row>
    <row r="9" ht="18" customHeight="1" spans="1:6">
      <c r="A9" s="41" t="s">
        <v>113</v>
      </c>
      <c r="B9" s="40">
        <f t="shared" si="4"/>
        <v>75400</v>
      </c>
      <c r="C9" s="40">
        <f t="shared" si="5"/>
        <v>75400</v>
      </c>
      <c r="D9" s="47">
        <v>75400</v>
      </c>
      <c r="E9" s="40"/>
      <c r="F9" s="40"/>
    </row>
    <row r="10" ht="18" customHeight="1" spans="1:6">
      <c r="A10" s="41" t="s">
        <v>114</v>
      </c>
      <c r="B10" s="40">
        <f t="shared" si="4"/>
        <v>0</v>
      </c>
      <c r="C10" s="40">
        <f t="shared" si="5"/>
        <v>0</v>
      </c>
      <c r="D10" s="40"/>
      <c r="E10" s="40"/>
      <c r="F10" s="40"/>
    </row>
    <row r="11" ht="18" customHeight="1" spans="1:6">
      <c r="A11" s="41" t="s">
        <v>115</v>
      </c>
      <c r="B11" s="40">
        <f t="shared" si="4"/>
        <v>0</v>
      </c>
      <c r="C11" s="40">
        <f t="shared" si="5"/>
        <v>0</v>
      </c>
      <c r="D11" s="40"/>
      <c r="E11" s="40"/>
      <c r="F11" s="40"/>
    </row>
    <row r="12" ht="18" customHeight="1" spans="1:6">
      <c r="A12" s="41" t="s">
        <v>116</v>
      </c>
      <c r="B12" s="40">
        <f t="shared" si="4"/>
        <v>352496.5</v>
      </c>
      <c r="C12" s="40">
        <f t="shared" si="5"/>
        <v>352496.5</v>
      </c>
      <c r="D12" s="47">
        <v>352496.5</v>
      </c>
      <c r="E12" s="40"/>
      <c r="F12" s="40"/>
    </row>
    <row r="13" ht="18" customHeight="1" spans="1:6">
      <c r="A13" s="41" t="s">
        <v>117</v>
      </c>
      <c r="B13" s="40">
        <f t="shared" si="4"/>
        <v>0</v>
      </c>
      <c r="C13" s="40">
        <f t="shared" si="5"/>
        <v>0</v>
      </c>
      <c r="D13" s="40"/>
      <c r="E13" s="40"/>
      <c r="F13" s="40"/>
    </row>
    <row r="14" ht="18" customHeight="1" spans="1:6">
      <c r="A14" s="41" t="s">
        <v>118</v>
      </c>
      <c r="B14" s="40">
        <f t="shared" si="4"/>
        <v>98327.56</v>
      </c>
      <c r="C14" s="40">
        <f t="shared" si="5"/>
        <v>98327.56</v>
      </c>
      <c r="D14" s="47">
        <v>98327.56</v>
      </c>
      <c r="E14" s="40"/>
      <c r="F14" s="40"/>
    </row>
    <row r="15" ht="18" customHeight="1" spans="1:6">
      <c r="A15" s="41" t="s">
        <v>119</v>
      </c>
      <c r="B15" s="40">
        <f t="shared" si="4"/>
        <v>7156.39</v>
      </c>
      <c r="C15" s="40">
        <f t="shared" si="5"/>
        <v>7156.39</v>
      </c>
      <c r="D15" s="47">
        <v>7156.39</v>
      </c>
      <c r="E15" s="40"/>
      <c r="F15" s="40"/>
    </row>
    <row r="16" ht="18" customHeight="1" spans="1:6">
      <c r="A16" s="41" t="s">
        <v>120</v>
      </c>
      <c r="B16" s="40">
        <f t="shared" si="4"/>
        <v>29918.14</v>
      </c>
      <c r="C16" s="40">
        <f t="shared" si="5"/>
        <v>29918.14</v>
      </c>
      <c r="D16" s="47">
        <v>29918.14</v>
      </c>
      <c r="E16" s="40"/>
      <c r="F16" s="40"/>
    </row>
    <row r="17" ht="18" customHeight="1" spans="1:6">
      <c r="A17" s="41" t="s">
        <v>121</v>
      </c>
      <c r="B17" s="40">
        <f t="shared" si="4"/>
        <v>89871</v>
      </c>
      <c r="C17" s="40">
        <f t="shared" si="5"/>
        <v>89871</v>
      </c>
      <c r="D17" s="47">
        <v>89871</v>
      </c>
      <c r="E17" s="40"/>
      <c r="F17" s="40"/>
    </row>
    <row r="18" ht="18" customHeight="1" spans="1:6">
      <c r="A18" s="41" t="s">
        <v>122</v>
      </c>
      <c r="B18" s="40">
        <f t="shared" si="4"/>
        <v>0</v>
      </c>
      <c r="C18" s="40">
        <f t="shared" si="5"/>
        <v>0</v>
      </c>
      <c r="D18" s="40"/>
      <c r="E18" s="40"/>
      <c r="F18" s="40"/>
    </row>
    <row r="19" ht="18" customHeight="1" spans="1:6">
      <c r="A19" s="41" t="s">
        <v>123</v>
      </c>
      <c r="B19" s="40">
        <f t="shared" si="4"/>
        <v>0</v>
      </c>
      <c r="C19" s="40">
        <f t="shared" si="5"/>
        <v>0</v>
      </c>
      <c r="D19" s="40"/>
      <c r="E19" s="40"/>
      <c r="F19" s="40"/>
    </row>
    <row r="20" ht="18" customHeight="1" spans="1:6">
      <c r="A20" s="39" t="s">
        <v>124</v>
      </c>
      <c r="B20" s="40">
        <f t="shared" ref="B20" si="6">SUM(B21:B47)</f>
        <v>1586000</v>
      </c>
      <c r="C20" s="40">
        <f t="shared" ref="C20" si="7">SUM(C21:C47)</f>
        <v>1586000</v>
      </c>
      <c r="D20" s="40">
        <f t="shared" ref="D20" si="8">SUM(D21:D47)</f>
        <v>0</v>
      </c>
      <c r="E20" s="40">
        <f t="shared" ref="E20" si="9">SUM(E21:E47)</f>
        <v>1586000</v>
      </c>
      <c r="F20" s="40">
        <f t="shared" ref="F20" si="10">SUM(F21:F47)</f>
        <v>0</v>
      </c>
    </row>
    <row r="21" ht="18" customHeight="1" spans="1:6">
      <c r="A21" s="41" t="s">
        <v>125</v>
      </c>
      <c r="B21" s="40">
        <f t="shared" ref="B21:B47" si="11">C21+F21</f>
        <v>590000</v>
      </c>
      <c r="C21" s="40">
        <f t="shared" ref="C21:C47" si="12">SUM(D21:E21)</f>
        <v>590000</v>
      </c>
      <c r="D21" s="40"/>
      <c r="E21" s="20">
        <v>590000</v>
      </c>
      <c r="F21" s="40"/>
    </row>
    <row r="22" ht="18" customHeight="1" spans="1:6">
      <c r="A22" s="41" t="s">
        <v>126</v>
      </c>
      <c r="B22" s="40">
        <f t="shared" si="11"/>
        <v>70000</v>
      </c>
      <c r="C22" s="40">
        <f t="shared" si="12"/>
        <v>70000</v>
      </c>
      <c r="D22" s="40"/>
      <c r="E22" s="20">
        <v>70000</v>
      </c>
      <c r="F22" s="40"/>
    </row>
    <row r="23" ht="18" customHeight="1" spans="1:6">
      <c r="A23" s="41" t="s">
        <v>127</v>
      </c>
      <c r="B23" s="40">
        <f t="shared" si="11"/>
        <v>43000</v>
      </c>
      <c r="C23" s="40">
        <f t="shared" si="12"/>
        <v>43000</v>
      </c>
      <c r="D23" s="40"/>
      <c r="E23" s="20">
        <v>43000</v>
      </c>
      <c r="F23" s="40"/>
    </row>
    <row r="24" ht="18" customHeight="1" spans="1:6">
      <c r="A24" s="41" t="s">
        <v>128</v>
      </c>
      <c r="B24" s="40">
        <f t="shared" si="11"/>
        <v>0</v>
      </c>
      <c r="C24" s="40">
        <f t="shared" si="12"/>
        <v>0</v>
      </c>
      <c r="D24" s="40"/>
      <c r="E24" s="40"/>
      <c r="F24" s="40"/>
    </row>
    <row r="25" ht="18" customHeight="1" spans="1:6">
      <c r="A25" s="41" t="s">
        <v>129</v>
      </c>
      <c r="B25" s="40">
        <f t="shared" si="11"/>
        <v>0</v>
      </c>
      <c r="C25" s="40">
        <f t="shared" si="12"/>
        <v>0</v>
      </c>
      <c r="D25" s="40"/>
      <c r="E25" s="40"/>
      <c r="F25" s="40"/>
    </row>
    <row r="26" ht="18" customHeight="1" spans="1:6">
      <c r="A26" s="41" t="s">
        <v>130</v>
      </c>
      <c r="B26" s="40">
        <f t="shared" si="11"/>
        <v>63000</v>
      </c>
      <c r="C26" s="40">
        <f t="shared" si="12"/>
        <v>63000</v>
      </c>
      <c r="D26" s="40"/>
      <c r="E26" s="20">
        <v>63000</v>
      </c>
      <c r="F26" s="40"/>
    </row>
    <row r="27" ht="18" customHeight="1" spans="1:6">
      <c r="A27" s="41" t="s">
        <v>131</v>
      </c>
      <c r="B27" s="40">
        <f t="shared" si="11"/>
        <v>4000</v>
      </c>
      <c r="C27" s="40">
        <f t="shared" si="12"/>
        <v>4000</v>
      </c>
      <c r="D27" s="40"/>
      <c r="E27" s="20">
        <v>4000</v>
      </c>
      <c r="F27" s="40"/>
    </row>
    <row r="28" ht="18" customHeight="1" spans="1:6">
      <c r="A28" s="41" t="s">
        <v>132</v>
      </c>
      <c r="B28" s="40">
        <f t="shared" si="11"/>
        <v>150000</v>
      </c>
      <c r="C28" s="40">
        <f t="shared" si="12"/>
        <v>150000</v>
      </c>
      <c r="D28" s="40"/>
      <c r="E28" s="20">
        <v>150000</v>
      </c>
      <c r="F28" s="40"/>
    </row>
    <row r="29" ht="18" customHeight="1" spans="1:6">
      <c r="A29" s="41" t="s">
        <v>133</v>
      </c>
      <c r="B29" s="40">
        <f t="shared" si="11"/>
        <v>0</v>
      </c>
      <c r="C29" s="40">
        <f t="shared" si="12"/>
        <v>0</v>
      </c>
      <c r="D29" s="40"/>
      <c r="E29" s="40"/>
      <c r="F29" s="40"/>
    </row>
    <row r="30" ht="18" customHeight="1" spans="1:6">
      <c r="A30" s="41" t="s">
        <v>134</v>
      </c>
      <c r="B30" s="40">
        <f t="shared" si="11"/>
        <v>300000</v>
      </c>
      <c r="C30" s="42">
        <f t="shared" si="12"/>
        <v>300000</v>
      </c>
      <c r="D30" s="42"/>
      <c r="E30" s="20">
        <v>300000</v>
      </c>
      <c r="F30" s="40"/>
    </row>
    <row r="31" ht="18" customHeight="1" spans="1:6">
      <c r="A31" s="41" t="s">
        <v>135</v>
      </c>
      <c r="B31" s="40">
        <f t="shared" si="11"/>
        <v>0</v>
      </c>
      <c r="C31" s="43">
        <f t="shared" si="12"/>
        <v>0</v>
      </c>
      <c r="D31" s="43"/>
      <c r="E31" s="43"/>
      <c r="F31" s="40"/>
    </row>
    <row r="32" ht="18" customHeight="1" spans="1:6">
      <c r="A32" s="41" t="s">
        <v>136</v>
      </c>
      <c r="B32" s="40">
        <f t="shared" si="11"/>
        <v>0</v>
      </c>
      <c r="C32" s="42">
        <f t="shared" si="12"/>
        <v>0</v>
      </c>
      <c r="D32" s="42"/>
      <c r="E32" s="42"/>
      <c r="F32" s="40"/>
    </row>
    <row r="33" ht="18" customHeight="1" spans="1:6">
      <c r="A33" s="41" t="s">
        <v>137</v>
      </c>
      <c r="B33" s="40">
        <f t="shared" si="11"/>
        <v>20000</v>
      </c>
      <c r="C33" s="42">
        <f t="shared" si="12"/>
        <v>20000</v>
      </c>
      <c r="D33" s="42"/>
      <c r="E33" s="20">
        <v>20000</v>
      </c>
      <c r="F33" s="40"/>
    </row>
    <row r="34" ht="18" customHeight="1" spans="1:6">
      <c r="A34" s="41" t="s">
        <v>138</v>
      </c>
      <c r="B34" s="40">
        <f t="shared" si="11"/>
        <v>10000</v>
      </c>
      <c r="C34" s="42">
        <f t="shared" si="12"/>
        <v>10000</v>
      </c>
      <c r="D34" s="42"/>
      <c r="E34" s="20">
        <v>10000</v>
      </c>
      <c r="F34" s="40"/>
    </row>
    <row r="35" ht="18" customHeight="1" spans="1:6">
      <c r="A35" s="41" t="s">
        <v>139</v>
      </c>
      <c r="B35" s="40">
        <f t="shared" si="11"/>
        <v>6000</v>
      </c>
      <c r="C35" s="42">
        <f t="shared" si="12"/>
        <v>6000</v>
      </c>
      <c r="D35" s="42"/>
      <c r="E35" s="20">
        <v>6000</v>
      </c>
      <c r="F35" s="40"/>
    </row>
    <row r="36" ht="18" customHeight="1" spans="1:6">
      <c r="A36" s="41" t="s">
        <v>140</v>
      </c>
      <c r="B36" s="40">
        <f t="shared" si="11"/>
        <v>100000</v>
      </c>
      <c r="C36" s="42">
        <f t="shared" si="12"/>
        <v>100000</v>
      </c>
      <c r="D36" s="42"/>
      <c r="E36" s="20">
        <v>100000</v>
      </c>
      <c r="F36" s="40"/>
    </row>
    <row r="37" ht="18" customHeight="1" spans="1:6">
      <c r="A37" s="41" t="s">
        <v>141</v>
      </c>
      <c r="B37" s="40">
        <f t="shared" si="11"/>
        <v>0</v>
      </c>
      <c r="C37" s="43">
        <f t="shared" si="12"/>
        <v>0</v>
      </c>
      <c r="D37" s="43"/>
      <c r="E37" s="43"/>
      <c r="F37" s="40"/>
    </row>
    <row r="38" ht="18" customHeight="1" spans="1:6">
      <c r="A38" s="41" t="s">
        <v>142</v>
      </c>
      <c r="B38" s="40">
        <f t="shared" si="11"/>
        <v>0</v>
      </c>
      <c r="C38" s="40">
        <f t="shared" si="12"/>
        <v>0</v>
      </c>
      <c r="D38" s="40"/>
      <c r="E38" s="40"/>
      <c r="F38" s="40"/>
    </row>
    <row r="39" ht="18" customHeight="1" spans="1:6">
      <c r="A39" s="41" t="s">
        <v>143</v>
      </c>
      <c r="B39" s="40">
        <f t="shared" si="11"/>
        <v>0</v>
      </c>
      <c r="C39" s="40">
        <f t="shared" si="12"/>
        <v>0</v>
      </c>
      <c r="D39" s="40"/>
      <c r="E39" s="40"/>
      <c r="F39" s="40"/>
    </row>
    <row r="40" ht="18" customHeight="1" spans="1:6">
      <c r="A40" s="41" t="s">
        <v>144</v>
      </c>
      <c r="B40" s="40">
        <f t="shared" si="11"/>
        <v>20000</v>
      </c>
      <c r="C40" s="40">
        <f t="shared" si="12"/>
        <v>20000</v>
      </c>
      <c r="D40" s="40"/>
      <c r="E40" s="20">
        <v>20000</v>
      </c>
      <c r="F40" s="40"/>
    </row>
    <row r="41" ht="18" customHeight="1" spans="1:6">
      <c r="A41" s="41" t="s">
        <v>145</v>
      </c>
      <c r="B41" s="40">
        <f t="shared" si="11"/>
        <v>20000</v>
      </c>
      <c r="C41" s="40">
        <f t="shared" si="12"/>
        <v>20000</v>
      </c>
      <c r="D41" s="40"/>
      <c r="E41" s="20">
        <v>20000</v>
      </c>
      <c r="F41" s="40"/>
    </row>
    <row r="42" ht="18" customHeight="1" spans="1:6">
      <c r="A42" s="41" t="s">
        <v>146</v>
      </c>
      <c r="B42" s="40">
        <f t="shared" si="11"/>
        <v>0</v>
      </c>
      <c r="C42" s="40">
        <f t="shared" si="12"/>
        <v>0</v>
      </c>
      <c r="D42" s="40"/>
      <c r="E42" s="40"/>
      <c r="F42" s="40"/>
    </row>
    <row r="43" ht="18" customHeight="1" spans="1:6">
      <c r="A43" s="41" t="s">
        <v>147</v>
      </c>
      <c r="B43" s="40">
        <f t="shared" si="11"/>
        <v>0</v>
      </c>
      <c r="C43" s="40">
        <f t="shared" si="12"/>
        <v>0</v>
      </c>
      <c r="D43" s="40"/>
      <c r="E43" s="40"/>
      <c r="F43" s="40"/>
    </row>
    <row r="44" ht="18" customHeight="1" spans="1:6">
      <c r="A44" s="41" t="s">
        <v>148</v>
      </c>
      <c r="B44" s="40">
        <f t="shared" si="11"/>
        <v>90000</v>
      </c>
      <c r="C44" s="40">
        <f t="shared" si="12"/>
        <v>90000</v>
      </c>
      <c r="D44" s="40"/>
      <c r="E44" s="20">
        <v>90000</v>
      </c>
      <c r="F44" s="40"/>
    </row>
    <row r="45" ht="18" customHeight="1" spans="1:6">
      <c r="A45" s="41" t="s">
        <v>149</v>
      </c>
      <c r="B45" s="40">
        <f t="shared" si="11"/>
        <v>96000</v>
      </c>
      <c r="C45" s="40">
        <f t="shared" si="12"/>
        <v>96000</v>
      </c>
      <c r="D45" s="40"/>
      <c r="E45" s="20">
        <v>96000</v>
      </c>
      <c r="F45" s="40"/>
    </row>
    <row r="46" ht="18" customHeight="1" spans="1:6">
      <c r="A46" s="41" t="s">
        <v>150</v>
      </c>
      <c r="B46" s="40">
        <f t="shared" si="11"/>
        <v>0</v>
      </c>
      <c r="C46" s="40">
        <f t="shared" si="12"/>
        <v>0</v>
      </c>
      <c r="D46" s="40"/>
      <c r="E46" s="40"/>
      <c r="F46" s="40"/>
    </row>
    <row r="47" ht="18" customHeight="1" spans="1:6">
      <c r="A47" s="41" t="s">
        <v>151</v>
      </c>
      <c r="B47" s="40">
        <f t="shared" si="11"/>
        <v>4000</v>
      </c>
      <c r="C47" s="40">
        <f t="shared" si="12"/>
        <v>4000</v>
      </c>
      <c r="D47" s="40"/>
      <c r="E47" s="20">
        <v>4000</v>
      </c>
      <c r="F47" s="40"/>
    </row>
    <row r="48" ht="18" customHeight="1" spans="1:6">
      <c r="A48" s="39" t="s">
        <v>152</v>
      </c>
      <c r="B48" s="40">
        <f t="shared" ref="B48" si="13">SUM(B49:B59)</f>
        <v>156463.13</v>
      </c>
      <c r="C48" s="40">
        <f t="shared" ref="C48" si="14">SUM(C49:C59)</f>
        <v>156463.13</v>
      </c>
      <c r="D48" s="40">
        <f t="shared" ref="D48" si="15">SUM(D49:D59)</f>
        <v>156463.13</v>
      </c>
      <c r="E48" s="40">
        <f t="shared" ref="E48" si="16">SUM(E49:E59)</f>
        <v>0</v>
      </c>
      <c r="F48" s="40">
        <f t="shared" ref="F48" si="17">SUM(F49:F59)</f>
        <v>0</v>
      </c>
    </row>
    <row r="49" ht="18" customHeight="1" spans="1:6">
      <c r="A49" s="41" t="s">
        <v>153</v>
      </c>
      <c r="B49" s="40">
        <f t="shared" ref="B49:B59" si="18">C49+F49</f>
        <v>0</v>
      </c>
      <c r="C49" s="40">
        <f t="shared" ref="C49:C59" si="19">SUM(D49:E49)</f>
        <v>0</v>
      </c>
      <c r="D49" s="40"/>
      <c r="E49" s="40"/>
      <c r="F49" s="40"/>
    </row>
    <row r="50" ht="18" customHeight="1" spans="1:6">
      <c r="A50" s="41" t="s">
        <v>154</v>
      </c>
      <c r="B50" s="40">
        <f t="shared" si="18"/>
        <v>111703.13</v>
      </c>
      <c r="C50" s="40">
        <f t="shared" si="19"/>
        <v>111703.13</v>
      </c>
      <c r="D50" s="47">
        <v>111703.13</v>
      </c>
      <c r="E50" s="40"/>
      <c r="F50" s="40"/>
    </row>
    <row r="51" ht="18" customHeight="1" spans="1:6">
      <c r="A51" s="41" t="s">
        <v>155</v>
      </c>
      <c r="B51" s="40">
        <f t="shared" si="18"/>
        <v>0</v>
      </c>
      <c r="C51" s="40">
        <f t="shared" si="19"/>
        <v>0</v>
      </c>
      <c r="D51" s="40"/>
      <c r="E51" s="40"/>
      <c r="F51" s="40"/>
    </row>
    <row r="52" ht="18" customHeight="1" spans="1:6">
      <c r="A52" s="41" t="s">
        <v>156</v>
      </c>
      <c r="B52" s="40">
        <f t="shared" si="18"/>
        <v>0</v>
      </c>
      <c r="C52" s="40">
        <f t="shared" si="19"/>
        <v>0</v>
      </c>
      <c r="D52" s="40"/>
      <c r="E52" s="40"/>
      <c r="F52" s="40"/>
    </row>
    <row r="53" ht="18" customHeight="1" spans="1:6">
      <c r="A53" s="41" t="s">
        <v>157</v>
      </c>
      <c r="B53" s="40">
        <f t="shared" si="18"/>
        <v>44760</v>
      </c>
      <c r="C53" s="40">
        <f t="shared" si="19"/>
        <v>44760</v>
      </c>
      <c r="D53" s="47">
        <v>44760</v>
      </c>
      <c r="E53" s="40"/>
      <c r="F53" s="40"/>
    </row>
    <row r="54" ht="18" customHeight="1" spans="1:6">
      <c r="A54" s="41" t="s">
        <v>158</v>
      </c>
      <c r="B54" s="40">
        <f t="shared" si="18"/>
        <v>0</v>
      </c>
      <c r="C54" s="40">
        <f t="shared" si="19"/>
        <v>0</v>
      </c>
      <c r="D54" s="40"/>
      <c r="E54" s="40"/>
      <c r="F54" s="40"/>
    </row>
    <row r="55" ht="18" customHeight="1" spans="1:6">
      <c r="A55" s="41" t="s">
        <v>159</v>
      </c>
      <c r="B55" s="40">
        <f t="shared" si="18"/>
        <v>0</v>
      </c>
      <c r="C55" s="40">
        <f t="shared" si="19"/>
        <v>0</v>
      </c>
      <c r="D55" s="40"/>
      <c r="E55" s="40"/>
      <c r="F55" s="40"/>
    </row>
    <row r="56" ht="18" customHeight="1" spans="1:6">
      <c r="A56" s="41" t="s">
        <v>160</v>
      </c>
      <c r="B56" s="40">
        <f t="shared" si="18"/>
        <v>0</v>
      </c>
      <c r="C56" s="43">
        <f t="shared" si="19"/>
        <v>0</v>
      </c>
      <c r="D56" s="43"/>
      <c r="E56" s="43"/>
      <c r="F56" s="40"/>
    </row>
    <row r="57" ht="18" customHeight="1" spans="1:6">
      <c r="A57" s="41" t="s">
        <v>161</v>
      </c>
      <c r="B57" s="40">
        <f t="shared" si="18"/>
        <v>0</v>
      </c>
      <c r="C57" s="40">
        <f t="shared" si="19"/>
        <v>0</v>
      </c>
      <c r="D57" s="40"/>
      <c r="E57" s="40"/>
      <c r="F57" s="40"/>
    </row>
    <row r="58" ht="18" customHeight="1" spans="1:6">
      <c r="A58" s="41" t="s">
        <v>162</v>
      </c>
      <c r="B58" s="40">
        <f t="shared" si="18"/>
        <v>0</v>
      </c>
      <c r="C58" s="43">
        <f t="shared" si="19"/>
        <v>0</v>
      </c>
      <c r="D58" s="43"/>
      <c r="E58" s="43"/>
      <c r="F58" s="40"/>
    </row>
    <row r="59" ht="18" customHeight="1" spans="1:6">
      <c r="A59" s="41" t="s">
        <v>163</v>
      </c>
      <c r="B59" s="40">
        <f t="shared" si="18"/>
        <v>0</v>
      </c>
      <c r="C59" s="40">
        <f t="shared" si="19"/>
        <v>0</v>
      </c>
      <c r="D59" s="40"/>
      <c r="E59" s="40"/>
      <c r="F59" s="40"/>
    </row>
    <row r="60" ht="18" customHeight="1" spans="1:6">
      <c r="A60" s="44" t="s">
        <v>164</v>
      </c>
      <c r="B60" s="40">
        <f t="shared" ref="B60:F60" si="20">SUM(B61:B64)</f>
        <v>0</v>
      </c>
      <c r="C60" s="40">
        <f t="shared" si="20"/>
        <v>0</v>
      </c>
      <c r="D60" s="40">
        <f t="shared" si="20"/>
        <v>0</v>
      </c>
      <c r="E60" s="40">
        <f t="shared" si="20"/>
        <v>0</v>
      </c>
      <c r="F60" s="40">
        <f t="shared" si="20"/>
        <v>0</v>
      </c>
    </row>
    <row r="61" ht="18" customHeight="1" spans="1:6">
      <c r="A61" s="41" t="s">
        <v>165</v>
      </c>
      <c r="B61" s="40">
        <f t="shared" ref="B61:B64" si="21">C61+F61</f>
        <v>0</v>
      </c>
      <c r="C61" s="43">
        <f t="shared" ref="C61:C64" si="22">SUM(D61:E61)</f>
        <v>0</v>
      </c>
      <c r="D61" s="43"/>
      <c r="E61" s="43"/>
      <c r="F61" s="40"/>
    </row>
    <row r="62" ht="18" customHeight="1" spans="1:6">
      <c r="A62" s="41" t="s">
        <v>166</v>
      </c>
      <c r="B62" s="40">
        <f t="shared" si="21"/>
        <v>0</v>
      </c>
      <c r="C62" s="43">
        <f t="shared" si="22"/>
        <v>0</v>
      </c>
      <c r="D62" s="43"/>
      <c r="E62" s="43"/>
      <c r="F62" s="40"/>
    </row>
    <row r="63" ht="18" customHeight="1" spans="1:6">
      <c r="A63" s="41" t="s">
        <v>167</v>
      </c>
      <c r="B63" s="40">
        <f t="shared" si="21"/>
        <v>0</v>
      </c>
      <c r="C63" s="43">
        <f t="shared" si="22"/>
        <v>0</v>
      </c>
      <c r="D63" s="43"/>
      <c r="E63" s="43"/>
      <c r="F63" s="40"/>
    </row>
    <row r="64" ht="18" customHeight="1" spans="1:6">
      <c r="A64" s="41" t="s">
        <v>168</v>
      </c>
      <c r="B64" s="40">
        <f t="shared" si="21"/>
        <v>0</v>
      </c>
      <c r="C64" s="43">
        <f t="shared" si="22"/>
        <v>0</v>
      </c>
      <c r="D64" s="43"/>
      <c r="E64" s="43"/>
      <c r="F64" s="40"/>
    </row>
    <row r="65" ht="28.8" spans="1:6">
      <c r="A65" s="39" t="s">
        <v>169</v>
      </c>
      <c r="B65" s="40">
        <f t="shared" ref="B65" si="23">SUM(B66:B77)</f>
        <v>69822371</v>
      </c>
      <c r="C65" s="43">
        <f t="shared" ref="C65" si="24">SUM(C66:C77)</f>
        <v>0</v>
      </c>
      <c r="D65" s="43">
        <f t="shared" ref="D65" si="25">SUM(D66:D77)</f>
        <v>0</v>
      </c>
      <c r="E65" s="43">
        <f t="shared" ref="E65" si="26">SUM(E66:E77)</f>
        <v>0</v>
      </c>
      <c r="F65" s="40">
        <f t="shared" ref="F65" si="27">SUM(F66:F77)</f>
        <v>69822371</v>
      </c>
    </row>
    <row r="66" ht="18" customHeight="1" spans="1:6">
      <c r="A66" s="41" t="s">
        <v>170</v>
      </c>
      <c r="B66" s="40">
        <f t="shared" ref="B66:B70" si="28">C66+F66</f>
        <v>0</v>
      </c>
      <c r="C66" s="43">
        <f t="shared" ref="C66:C70" si="29">SUM(D66:E66)</f>
        <v>0</v>
      </c>
      <c r="D66" s="43"/>
      <c r="E66" s="43"/>
      <c r="F66" s="40"/>
    </row>
    <row r="67" ht="18" customHeight="1" spans="1:6">
      <c r="A67" s="41" t="s">
        <v>171</v>
      </c>
      <c r="B67" s="40">
        <f t="shared" si="28"/>
        <v>0</v>
      </c>
      <c r="C67" s="43">
        <f t="shared" si="29"/>
        <v>0</v>
      </c>
      <c r="D67" s="43"/>
      <c r="E67" s="43"/>
      <c r="F67" s="40"/>
    </row>
    <row r="68" ht="18" customHeight="1" spans="1:6">
      <c r="A68" s="41" t="s">
        <v>172</v>
      </c>
      <c r="B68" s="40">
        <f t="shared" si="28"/>
        <v>0</v>
      </c>
      <c r="C68" s="43">
        <f t="shared" si="29"/>
        <v>0</v>
      </c>
      <c r="D68" s="43"/>
      <c r="E68" s="43"/>
      <c r="F68" s="40"/>
    </row>
    <row r="69" ht="18" customHeight="1" spans="1:6">
      <c r="A69" s="41" t="s">
        <v>173</v>
      </c>
      <c r="B69" s="40">
        <f t="shared" si="28"/>
        <v>69822371</v>
      </c>
      <c r="C69" s="43">
        <f t="shared" si="29"/>
        <v>0</v>
      </c>
      <c r="D69" s="43"/>
      <c r="E69" s="43"/>
      <c r="F69" s="20">
        <v>69822371</v>
      </c>
    </row>
    <row r="70" ht="18" customHeight="1" spans="1:6">
      <c r="A70" s="41" t="s">
        <v>174</v>
      </c>
      <c r="B70" s="40">
        <f t="shared" si="28"/>
        <v>0</v>
      </c>
      <c r="C70" s="43">
        <f t="shared" si="29"/>
        <v>0</v>
      </c>
      <c r="D70" s="43"/>
      <c r="E70" s="43"/>
      <c r="F70" s="40"/>
    </row>
    <row r="71" ht="18" customHeight="1" spans="1:6">
      <c r="A71" s="41" t="s">
        <v>175</v>
      </c>
      <c r="B71" s="40">
        <f t="shared" ref="B71:B111" si="30">C71+F71</f>
        <v>0</v>
      </c>
      <c r="C71" s="43">
        <f t="shared" ref="C71:C111" si="31">SUM(D71:E71)</f>
        <v>0</v>
      </c>
      <c r="D71" s="43"/>
      <c r="E71" s="43"/>
      <c r="F71" s="40"/>
    </row>
    <row r="72" ht="18" customHeight="1" spans="1:6">
      <c r="A72" s="41" t="s">
        <v>176</v>
      </c>
      <c r="B72" s="40">
        <f t="shared" si="30"/>
        <v>0</v>
      </c>
      <c r="C72" s="43">
        <f t="shared" si="31"/>
        <v>0</v>
      </c>
      <c r="D72" s="43"/>
      <c r="E72" s="43"/>
      <c r="F72" s="40"/>
    </row>
    <row r="73" ht="18" customHeight="1" spans="1:6">
      <c r="A73" s="41" t="s">
        <v>177</v>
      </c>
      <c r="B73" s="40">
        <f t="shared" si="30"/>
        <v>0</v>
      </c>
      <c r="C73" s="43">
        <f t="shared" si="31"/>
        <v>0</v>
      </c>
      <c r="D73" s="43"/>
      <c r="E73" s="43"/>
      <c r="F73" s="40"/>
    </row>
    <row r="74" ht="18" customHeight="1" spans="1:6">
      <c r="A74" s="41" t="s">
        <v>178</v>
      </c>
      <c r="B74" s="40">
        <f t="shared" si="30"/>
        <v>0</v>
      </c>
      <c r="C74" s="43">
        <f t="shared" si="31"/>
        <v>0</v>
      </c>
      <c r="D74" s="43"/>
      <c r="E74" s="43"/>
      <c r="F74" s="40"/>
    </row>
    <row r="75" ht="18" customHeight="1" spans="1:6">
      <c r="A75" s="41" t="s">
        <v>179</v>
      </c>
      <c r="B75" s="40">
        <f t="shared" si="30"/>
        <v>0</v>
      </c>
      <c r="C75" s="43">
        <f t="shared" si="31"/>
        <v>0</v>
      </c>
      <c r="D75" s="43"/>
      <c r="E75" s="43"/>
      <c r="F75" s="40"/>
    </row>
    <row r="76" ht="18" customHeight="1" spans="1:6">
      <c r="A76" s="41" t="s">
        <v>180</v>
      </c>
      <c r="B76" s="40">
        <f t="shared" si="30"/>
        <v>0</v>
      </c>
      <c r="C76" s="43">
        <f t="shared" si="31"/>
        <v>0</v>
      </c>
      <c r="D76" s="43"/>
      <c r="E76" s="43"/>
      <c r="F76" s="40"/>
    </row>
    <row r="77" ht="18" customHeight="1" spans="1:6">
      <c r="A77" s="41" t="s">
        <v>181</v>
      </c>
      <c r="B77" s="40">
        <f t="shared" si="30"/>
        <v>0</v>
      </c>
      <c r="C77" s="43">
        <f t="shared" si="31"/>
        <v>0</v>
      </c>
      <c r="D77" s="43"/>
      <c r="E77" s="43"/>
      <c r="F77" s="40"/>
    </row>
    <row r="78" ht="18" customHeight="1" spans="1:6">
      <c r="A78" s="39" t="s">
        <v>182</v>
      </c>
      <c r="B78" s="40">
        <f t="shared" ref="B78" si="32">SUM(B79:B94)</f>
        <v>0</v>
      </c>
      <c r="C78" s="42">
        <f t="shared" ref="C78" si="33">SUM(C79:C94)</f>
        <v>0</v>
      </c>
      <c r="D78" s="42">
        <f t="shared" ref="D78" si="34">SUM(D79:D94)</f>
        <v>0</v>
      </c>
      <c r="E78" s="42">
        <f t="shared" ref="E78" si="35">SUM(E79:E94)</f>
        <v>0</v>
      </c>
      <c r="F78" s="40">
        <f t="shared" ref="F78" si="36">SUM(F79:F94)</f>
        <v>0</v>
      </c>
    </row>
    <row r="79" ht="18" customHeight="1" spans="1:6">
      <c r="A79" s="41" t="s">
        <v>170</v>
      </c>
      <c r="B79" s="40">
        <f t="shared" ref="B79:B94" si="37">C79+F79</f>
        <v>0</v>
      </c>
      <c r="C79" s="43">
        <f t="shared" ref="C79:C94" si="38">SUM(D79:E79)</f>
        <v>0</v>
      </c>
      <c r="D79" s="43"/>
      <c r="E79" s="43"/>
      <c r="F79" s="40"/>
    </row>
    <row r="80" ht="18" customHeight="1" spans="1:6">
      <c r="A80" s="41" t="s">
        <v>171</v>
      </c>
      <c r="B80" s="40">
        <f t="shared" si="37"/>
        <v>0</v>
      </c>
      <c r="C80" s="43">
        <f t="shared" si="38"/>
        <v>0</v>
      </c>
      <c r="D80" s="43"/>
      <c r="E80" s="43"/>
      <c r="F80" s="40"/>
    </row>
    <row r="81" ht="18" customHeight="1" spans="1:6">
      <c r="A81" s="41" t="s">
        <v>172</v>
      </c>
      <c r="B81" s="40">
        <f t="shared" si="37"/>
        <v>0</v>
      </c>
      <c r="C81" s="43">
        <f t="shared" si="38"/>
        <v>0</v>
      </c>
      <c r="D81" s="43"/>
      <c r="E81" s="43"/>
      <c r="F81" s="40"/>
    </row>
    <row r="82" ht="18" customHeight="1" spans="1:6">
      <c r="A82" s="41" t="s">
        <v>173</v>
      </c>
      <c r="B82" s="40">
        <f t="shared" si="37"/>
        <v>0</v>
      </c>
      <c r="C82" s="43">
        <f t="shared" si="38"/>
        <v>0</v>
      </c>
      <c r="D82" s="43"/>
      <c r="E82" s="43"/>
      <c r="F82" s="40"/>
    </row>
    <row r="83" ht="18" customHeight="1" spans="1:6">
      <c r="A83" s="41" t="s">
        <v>174</v>
      </c>
      <c r="B83" s="40">
        <f t="shared" si="37"/>
        <v>0</v>
      </c>
      <c r="C83" s="43">
        <f t="shared" si="38"/>
        <v>0</v>
      </c>
      <c r="D83" s="43"/>
      <c r="E83" s="43"/>
      <c r="F83" s="40"/>
    </row>
    <row r="84" ht="18" customHeight="1" spans="1:6">
      <c r="A84" s="41" t="s">
        <v>175</v>
      </c>
      <c r="B84" s="40">
        <f t="shared" si="37"/>
        <v>0</v>
      </c>
      <c r="C84" s="43">
        <f t="shared" si="38"/>
        <v>0</v>
      </c>
      <c r="D84" s="43"/>
      <c r="E84" s="43"/>
      <c r="F84" s="40"/>
    </row>
    <row r="85" ht="18" customHeight="1" spans="1:6">
      <c r="A85" s="41" t="s">
        <v>176</v>
      </c>
      <c r="B85" s="40">
        <f t="shared" si="37"/>
        <v>0</v>
      </c>
      <c r="C85" s="43">
        <f t="shared" si="38"/>
        <v>0</v>
      </c>
      <c r="D85" s="43"/>
      <c r="E85" s="43"/>
      <c r="F85" s="40"/>
    </row>
    <row r="86" ht="18" customHeight="1" spans="1:6">
      <c r="A86" s="41" t="s">
        <v>183</v>
      </c>
      <c r="B86" s="40">
        <f t="shared" si="37"/>
        <v>0</v>
      </c>
      <c r="C86" s="43">
        <f t="shared" si="38"/>
        <v>0</v>
      </c>
      <c r="D86" s="43"/>
      <c r="E86" s="43"/>
      <c r="F86" s="40"/>
    </row>
    <row r="87" ht="18" customHeight="1" spans="1:6">
      <c r="A87" s="41" t="s">
        <v>184</v>
      </c>
      <c r="B87" s="40">
        <f t="shared" si="37"/>
        <v>0</v>
      </c>
      <c r="C87" s="43">
        <f t="shared" si="38"/>
        <v>0</v>
      </c>
      <c r="D87" s="43"/>
      <c r="E87" s="43"/>
      <c r="F87" s="40"/>
    </row>
    <row r="88" ht="18" customHeight="1" spans="1:6">
      <c r="A88" s="41" t="s">
        <v>185</v>
      </c>
      <c r="B88" s="40">
        <f t="shared" si="37"/>
        <v>0</v>
      </c>
      <c r="C88" s="43">
        <f t="shared" si="38"/>
        <v>0</v>
      </c>
      <c r="D88" s="43"/>
      <c r="E88" s="43"/>
      <c r="F88" s="40"/>
    </row>
    <row r="89" ht="18" customHeight="1" spans="1:6">
      <c r="A89" s="41" t="s">
        <v>186</v>
      </c>
      <c r="B89" s="40">
        <f t="shared" si="37"/>
        <v>0</v>
      </c>
      <c r="C89" s="43">
        <f t="shared" si="38"/>
        <v>0</v>
      </c>
      <c r="D89" s="43"/>
      <c r="E89" s="43"/>
      <c r="F89" s="40"/>
    </row>
    <row r="90" ht="18" customHeight="1" spans="1:6">
      <c r="A90" s="41" t="s">
        <v>177</v>
      </c>
      <c r="B90" s="40">
        <f t="shared" si="37"/>
        <v>0</v>
      </c>
      <c r="C90" s="43">
        <f t="shared" si="38"/>
        <v>0</v>
      </c>
      <c r="D90" s="43"/>
      <c r="E90" s="43"/>
      <c r="F90" s="40"/>
    </row>
    <row r="91" ht="18" customHeight="1" spans="1:6">
      <c r="A91" s="41" t="s">
        <v>178</v>
      </c>
      <c r="B91" s="40">
        <f t="shared" si="37"/>
        <v>0</v>
      </c>
      <c r="C91" s="43">
        <f t="shared" si="38"/>
        <v>0</v>
      </c>
      <c r="D91" s="43"/>
      <c r="E91" s="43"/>
      <c r="F91" s="40"/>
    </row>
    <row r="92" ht="18" customHeight="1" spans="1:6">
      <c r="A92" s="41" t="s">
        <v>179</v>
      </c>
      <c r="B92" s="40">
        <f t="shared" si="37"/>
        <v>0</v>
      </c>
      <c r="C92" s="43">
        <f t="shared" si="38"/>
        <v>0</v>
      </c>
      <c r="D92" s="43"/>
      <c r="E92" s="43"/>
      <c r="F92" s="40"/>
    </row>
    <row r="93" ht="18" customHeight="1" spans="1:6">
      <c r="A93" s="41" t="s">
        <v>180</v>
      </c>
      <c r="B93" s="40">
        <f t="shared" si="37"/>
        <v>0</v>
      </c>
      <c r="C93" s="43">
        <f t="shared" si="38"/>
        <v>0</v>
      </c>
      <c r="D93" s="43"/>
      <c r="E93" s="43"/>
      <c r="F93" s="40"/>
    </row>
    <row r="94" ht="18" customHeight="1" spans="1:6">
      <c r="A94" s="41" t="s">
        <v>187</v>
      </c>
      <c r="B94" s="40">
        <f t="shared" si="37"/>
        <v>0</v>
      </c>
      <c r="C94" s="43">
        <f t="shared" si="38"/>
        <v>0</v>
      </c>
      <c r="D94" s="43"/>
      <c r="E94" s="43"/>
      <c r="F94" s="40"/>
    </row>
    <row r="95" ht="28.8" spans="1:6">
      <c r="A95" s="39" t="s">
        <v>188</v>
      </c>
      <c r="B95" s="40">
        <f t="shared" ref="B95" si="39">SUM(B96:B97)</f>
        <v>0</v>
      </c>
      <c r="C95" s="40">
        <f t="shared" ref="C95" si="40">SUM(C96:C97)</f>
        <v>0</v>
      </c>
      <c r="D95" s="40">
        <f t="shared" ref="D95" si="41">SUM(D96:D97)</f>
        <v>0</v>
      </c>
      <c r="E95" s="40">
        <f t="shared" ref="E95" si="42">SUM(E96:E97)</f>
        <v>0</v>
      </c>
      <c r="F95" s="40">
        <f t="shared" ref="F95" si="43">SUM(F96:F97)</f>
        <v>0</v>
      </c>
    </row>
    <row r="96" ht="18" customHeight="1" spans="1:6">
      <c r="A96" s="41" t="s">
        <v>189</v>
      </c>
      <c r="B96" s="40">
        <f t="shared" ref="B96:B103" si="44">C96+F96</f>
        <v>0</v>
      </c>
      <c r="C96" s="40">
        <f t="shared" ref="C96:C103" si="45">SUM(D96:E96)</f>
        <v>0</v>
      </c>
      <c r="D96" s="40"/>
      <c r="E96" s="40"/>
      <c r="F96" s="40"/>
    </row>
    <row r="97" ht="18" customHeight="1" spans="1:6">
      <c r="A97" s="41" t="s">
        <v>190</v>
      </c>
      <c r="B97" s="40">
        <f t="shared" si="44"/>
        <v>0</v>
      </c>
      <c r="C97" s="40">
        <f t="shared" si="45"/>
        <v>0</v>
      </c>
      <c r="D97" s="40"/>
      <c r="E97" s="40"/>
      <c r="F97" s="40"/>
    </row>
    <row r="98" ht="18" customHeight="1" spans="1:6">
      <c r="A98" s="44" t="s">
        <v>191</v>
      </c>
      <c r="B98" s="40">
        <f t="shared" ref="B98" si="46">SUM(B99:B103)</f>
        <v>0</v>
      </c>
      <c r="C98" s="40">
        <f t="shared" ref="C98" si="47">SUM(C99:C103)</f>
        <v>0</v>
      </c>
      <c r="D98" s="40">
        <f t="shared" ref="D98" si="48">SUM(D99:D103)</f>
        <v>0</v>
      </c>
      <c r="E98" s="40">
        <f t="shared" ref="E98" si="49">SUM(E99:E103)</f>
        <v>0</v>
      </c>
      <c r="F98" s="40">
        <f t="shared" ref="F98" si="50">SUM(F99:F103)</f>
        <v>0</v>
      </c>
    </row>
    <row r="99" ht="18" customHeight="1" spans="1:6">
      <c r="A99" s="41" t="s">
        <v>189</v>
      </c>
      <c r="B99" s="40">
        <f>C99+F99</f>
        <v>0</v>
      </c>
      <c r="C99" s="43">
        <f>SUM(D99:E99)</f>
        <v>0</v>
      </c>
      <c r="D99" s="43"/>
      <c r="E99" s="43"/>
      <c r="F99" s="40"/>
    </row>
    <row r="100" ht="18" customHeight="1" spans="1:6">
      <c r="A100" s="41" t="s">
        <v>192</v>
      </c>
      <c r="B100" s="40">
        <f>C100+F100</f>
        <v>0</v>
      </c>
      <c r="C100" s="43">
        <f>SUM(D100:E100)</f>
        <v>0</v>
      </c>
      <c r="D100" s="43"/>
      <c r="E100" s="43"/>
      <c r="F100" s="40"/>
    </row>
    <row r="101" ht="18" customHeight="1" spans="1:6">
      <c r="A101" s="41" t="s">
        <v>193</v>
      </c>
      <c r="B101" s="40">
        <f>C101+F101</f>
        <v>0</v>
      </c>
      <c r="C101" s="43">
        <f>SUM(D101:E101)</f>
        <v>0</v>
      </c>
      <c r="D101" s="43"/>
      <c r="E101" s="43"/>
      <c r="F101" s="40"/>
    </row>
    <row r="102" ht="18" customHeight="1" spans="1:6">
      <c r="A102" s="41" t="s">
        <v>194</v>
      </c>
      <c r="B102" s="40">
        <f>C102+F102</f>
        <v>0</v>
      </c>
      <c r="C102" s="43">
        <f>SUM(D102:E102)</f>
        <v>0</v>
      </c>
      <c r="D102" s="43"/>
      <c r="E102" s="43"/>
      <c r="F102" s="40"/>
    </row>
    <row r="103" ht="18" customHeight="1" spans="1:6">
      <c r="A103" s="41" t="s">
        <v>190</v>
      </c>
      <c r="B103" s="40">
        <f>C103+F103</f>
        <v>0</v>
      </c>
      <c r="C103" s="43">
        <f>SUM(D103:E103)</f>
        <v>0</v>
      </c>
      <c r="D103" s="43"/>
      <c r="E103" s="43"/>
      <c r="F103" s="40"/>
    </row>
    <row r="104" ht="18" customHeight="1" spans="1:6">
      <c r="A104" s="44" t="s">
        <v>195</v>
      </c>
      <c r="B104" s="40">
        <f t="shared" ref="B104" si="51">SUM(B105:B106)</f>
        <v>0</v>
      </c>
      <c r="C104" s="40">
        <f t="shared" ref="C104" si="52">SUM(C105:C106)</f>
        <v>0</v>
      </c>
      <c r="D104" s="40">
        <f t="shared" ref="D104" si="53">SUM(D105:D106)</f>
        <v>0</v>
      </c>
      <c r="E104" s="40">
        <f t="shared" ref="E104" si="54">SUM(E105:E106)</f>
        <v>0</v>
      </c>
      <c r="F104" s="40">
        <f t="shared" ref="F104" si="55">SUM(F105:F106)</f>
        <v>0</v>
      </c>
    </row>
    <row r="105" ht="18" customHeight="1" spans="1:6">
      <c r="A105" s="41" t="s">
        <v>196</v>
      </c>
      <c r="B105" s="40">
        <f t="shared" ref="B105:B111" si="56">C105+F105</f>
        <v>0</v>
      </c>
      <c r="C105" s="40">
        <f t="shared" ref="C105:C111" si="57">SUM(D105:E105)</f>
        <v>0</v>
      </c>
      <c r="D105" s="40"/>
      <c r="E105" s="40"/>
      <c r="F105" s="40"/>
    </row>
    <row r="106" ht="18" customHeight="1" spans="1:6">
      <c r="A106" s="41" t="s">
        <v>197</v>
      </c>
      <c r="B106" s="40">
        <f t="shared" si="56"/>
        <v>0</v>
      </c>
      <c r="C106" s="43">
        <f t="shared" si="57"/>
        <v>0</v>
      </c>
      <c r="D106" s="43"/>
      <c r="E106" s="43"/>
      <c r="F106" s="40"/>
    </row>
    <row r="107" ht="18" customHeight="1" spans="1:6">
      <c r="A107" s="39" t="s">
        <v>198</v>
      </c>
      <c r="B107" s="40">
        <f t="shared" ref="B107" si="58">SUM(B108:B111)</f>
        <v>0</v>
      </c>
      <c r="C107" s="40">
        <f t="shared" ref="C107" si="59">SUM(C108:C111)</f>
        <v>0</v>
      </c>
      <c r="D107" s="40">
        <f t="shared" ref="D107" si="60">SUM(D108:D111)</f>
        <v>0</v>
      </c>
      <c r="E107" s="40">
        <f t="shared" ref="E107" si="61">SUM(E108:E111)</f>
        <v>0</v>
      </c>
      <c r="F107" s="40">
        <f t="shared" ref="F107" si="62">SUM(F108:F111)</f>
        <v>0</v>
      </c>
    </row>
    <row r="108" ht="18" customHeight="1" spans="1:6">
      <c r="A108" s="41" t="s">
        <v>199</v>
      </c>
      <c r="B108" s="40">
        <f>C108+F108</f>
        <v>0</v>
      </c>
      <c r="C108" s="43">
        <f>SUM(D108:E108)</f>
        <v>0</v>
      </c>
      <c r="D108" s="43"/>
      <c r="E108" s="43"/>
      <c r="F108" s="40"/>
    </row>
    <row r="109" ht="18" customHeight="1" spans="1:6">
      <c r="A109" s="41" t="s">
        <v>200</v>
      </c>
      <c r="B109" s="40">
        <f>C109+F109</f>
        <v>0</v>
      </c>
      <c r="C109" s="43">
        <f>SUM(D109:E109)</f>
        <v>0</v>
      </c>
      <c r="D109" s="43"/>
      <c r="E109" s="43"/>
      <c r="F109" s="40"/>
    </row>
    <row r="110" ht="28.8" spans="1:6">
      <c r="A110" s="41" t="s">
        <v>201</v>
      </c>
      <c r="B110" s="40">
        <f>C110+F110</f>
        <v>0</v>
      </c>
      <c r="C110" s="43">
        <f>SUM(D110:E110)</f>
        <v>0</v>
      </c>
      <c r="D110" s="43"/>
      <c r="E110" s="43"/>
      <c r="F110" s="40"/>
    </row>
    <row r="111" ht="18" customHeight="1" spans="1:6">
      <c r="A111" s="41" t="s">
        <v>79</v>
      </c>
      <c r="B111" s="40">
        <f>C111+F111</f>
        <v>0</v>
      </c>
      <c r="C111" s="43">
        <f>SUM(D111:E111)</f>
        <v>0</v>
      </c>
      <c r="D111" s="43"/>
      <c r="E111" s="43"/>
      <c r="F111" s="40"/>
    </row>
    <row r="112" ht="23.25" customHeight="1" spans="1:6">
      <c r="A112" s="45" t="s">
        <v>41</v>
      </c>
      <c r="B112" s="40">
        <f t="shared" ref="B112:F112" si="63">B6+B20+B48+B60+B65+B78+B95+B98+B104+B107</f>
        <v>73603256.89</v>
      </c>
      <c r="C112" s="40">
        <f t="shared" si="63"/>
        <v>3780885.89</v>
      </c>
      <c r="D112" s="40">
        <f t="shared" si="63"/>
        <v>2194885.89</v>
      </c>
      <c r="E112" s="40">
        <f t="shared" si="63"/>
        <v>1586000</v>
      </c>
      <c r="F112" s="40">
        <f t="shared" si="63"/>
        <v>69822371</v>
      </c>
    </row>
    <row r="113" spans="1:6">
      <c r="A113" s="46" t="s">
        <v>202</v>
      </c>
      <c r="B113" s="46"/>
      <c r="C113" s="46"/>
      <c r="D113" s="46"/>
      <c r="E113" s="46"/>
      <c r="F113" s="46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showZeros="0" zoomScale="70" zoomScaleNormal="70" workbookViewId="0">
      <selection activeCell="E77" sqref="E77"/>
    </sheetView>
  </sheetViews>
  <sheetFormatPr defaultColWidth="9" defaultRowHeight="14.4" outlineLevelCol="5"/>
  <cols>
    <col min="1" max="1" width="36.6296296296296" customWidth="1"/>
    <col min="2" max="3" width="15.2222222222222" customWidth="1"/>
    <col min="4" max="4" width="15.2222222222222"/>
    <col min="5" max="5" width="15.2222222222222" customWidth="1"/>
    <col min="6" max="6" width="11" customWidth="1"/>
  </cols>
  <sheetData>
    <row r="1" ht="25.8" spans="1:6">
      <c r="A1" s="35" t="s">
        <v>108</v>
      </c>
      <c r="B1" s="35"/>
      <c r="C1" s="35"/>
      <c r="D1" s="35"/>
      <c r="E1" s="35"/>
      <c r="F1" s="35"/>
    </row>
    <row r="2" spans="1:6">
      <c r="A2" s="36"/>
      <c r="E2" s="37" t="s">
        <v>1</v>
      </c>
      <c r="F2" s="37"/>
    </row>
    <row r="3" spans="1:6">
      <c r="A3" s="38" t="s">
        <v>109</v>
      </c>
      <c r="B3" s="25" t="s">
        <v>37</v>
      </c>
      <c r="C3" s="27" t="s">
        <v>83</v>
      </c>
      <c r="D3" s="27"/>
      <c r="E3" s="27"/>
      <c r="F3" s="38" t="s">
        <v>84</v>
      </c>
    </row>
    <row r="4" ht="21" customHeight="1" spans="1:6">
      <c r="A4" s="38"/>
      <c r="B4" s="26"/>
      <c r="C4" s="27" t="s">
        <v>41</v>
      </c>
      <c r="D4" s="27" t="s">
        <v>88</v>
      </c>
      <c r="E4" s="27" t="s">
        <v>89</v>
      </c>
      <c r="F4" s="27"/>
    </row>
    <row r="5" ht="18" customHeight="1" spans="1:6">
      <c r="A5" s="39" t="s">
        <v>203</v>
      </c>
      <c r="B5" s="40">
        <f>SUM(B6:B9)</f>
        <v>2038422.76</v>
      </c>
      <c r="C5" s="40">
        <f>SUM(C6:C9)</f>
        <v>2038422.76</v>
      </c>
      <c r="D5" s="40">
        <f>SUM(D6:D9)</f>
        <v>2038422.76</v>
      </c>
      <c r="E5" s="40">
        <f>SUM(E6:E9)</f>
        <v>0</v>
      </c>
      <c r="F5" s="40">
        <f>SUM(F6:F9)</f>
        <v>0</v>
      </c>
    </row>
    <row r="6" ht="18" customHeight="1" spans="1:6">
      <c r="A6" s="41" t="s">
        <v>204</v>
      </c>
      <c r="B6" s="40">
        <f>C6+F6</f>
        <v>1460653.17</v>
      </c>
      <c r="C6" s="40">
        <f>SUM(D6:E6)</f>
        <v>1460653.17</v>
      </c>
      <c r="D6" s="40">
        <f>'附表6－一般公共预算财政拨款部门经济分类支出预算表'!D7+'附表6－一般公共预算财政拨款部门经济分类支出预算表'!D8+'附表6－一般公共预算财政拨款部门经济分类支出预算表'!D9</f>
        <v>1460653.17</v>
      </c>
      <c r="E6" s="40"/>
      <c r="F6" s="40"/>
    </row>
    <row r="7" ht="18" customHeight="1" spans="1:6">
      <c r="A7" s="41" t="s">
        <v>205</v>
      </c>
      <c r="B7" s="40">
        <f>C7+F7</f>
        <v>487898.59</v>
      </c>
      <c r="C7" s="40">
        <f>SUM(D7:E7)</f>
        <v>487898.59</v>
      </c>
      <c r="D7" s="40">
        <f>'附表6－一般公共预算财政拨款部门经济分类支出预算表'!D12+'附表6－一般公共预算财政拨款部门经济分类支出预算表'!D14+'附表6－一般公共预算财政拨款部门经济分类支出预算表'!D15+'附表6－一般公共预算财政拨款部门经济分类支出预算表'!D16</f>
        <v>487898.59</v>
      </c>
      <c r="E7" s="40"/>
      <c r="F7" s="40"/>
    </row>
    <row r="8" ht="18" customHeight="1" spans="1:6">
      <c r="A8" s="41" t="s">
        <v>121</v>
      </c>
      <c r="B8" s="40">
        <f>C8+F8</f>
        <v>89871</v>
      </c>
      <c r="C8" s="40">
        <f t="shared" ref="C8:C39" si="0">SUM(D8:E8)</f>
        <v>89871</v>
      </c>
      <c r="D8" s="40">
        <f>'附表6－一般公共预算财政拨款部门经济分类支出预算表'!D17</f>
        <v>89871</v>
      </c>
      <c r="E8" s="40"/>
      <c r="F8" s="40"/>
    </row>
    <row r="9" ht="18" customHeight="1" spans="1:6">
      <c r="A9" s="41" t="s">
        <v>123</v>
      </c>
      <c r="B9" s="40">
        <f>C9+F9</f>
        <v>0</v>
      </c>
      <c r="C9" s="40">
        <f t="shared" si="0"/>
        <v>0</v>
      </c>
      <c r="D9" s="40"/>
      <c r="E9" s="40"/>
      <c r="F9" s="40"/>
    </row>
    <row r="10" ht="18" customHeight="1" spans="1:6">
      <c r="A10" s="39" t="s">
        <v>206</v>
      </c>
      <c r="B10" s="40">
        <f>SUM(B11:B20)</f>
        <v>1426000</v>
      </c>
      <c r="C10" s="40">
        <f t="shared" si="0"/>
        <v>1426000</v>
      </c>
      <c r="D10" s="40">
        <f>SUM(D11:D20)</f>
        <v>0</v>
      </c>
      <c r="E10" s="40">
        <f>SUM(E11:E20)</f>
        <v>1426000</v>
      </c>
      <c r="F10" s="40">
        <f>SUM(F11:F20)</f>
        <v>0</v>
      </c>
    </row>
    <row r="11" ht="18" customHeight="1" spans="1:6">
      <c r="A11" s="41" t="s">
        <v>207</v>
      </c>
      <c r="B11" s="40">
        <f>C11+F11</f>
        <v>1220000</v>
      </c>
      <c r="C11" s="40">
        <f t="shared" si="0"/>
        <v>1220000</v>
      </c>
      <c r="D11" s="40"/>
      <c r="E11" s="40">
        <f>'附表6－一般公共预算财政拨款部门经济分类支出预算表'!E21+'附表6－一般公共预算财政拨款部门经济分类支出预算表'!E22+'附表6－一般公共预算财政拨款部门经济分类支出预算表'!E23+'附表6－一般公共预算财政拨款部门经济分类支出预算表'!E26+'附表6－一般公共预算财政拨款部门经济分类支出预算表'!E27+'附表6－一般公共预算财政拨款部门经济分类支出预算表'!E28+'附表6－一般公共预算财政拨款部门经济分类支出预算表'!E30</f>
        <v>1220000</v>
      </c>
      <c r="F11" s="40"/>
    </row>
    <row r="12" ht="18" customHeight="1" spans="1:6">
      <c r="A12" s="41" t="s">
        <v>138</v>
      </c>
      <c r="B12" s="40">
        <f>C12+F12</f>
        <v>10000</v>
      </c>
      <c r="C12" s="40">
        <f t="shared" si="0"/>
        <v>10000</v>
      </c>
      <c r="D12" s="42"/>
      <c r="E12" s="42">
        <f>'附表6－一般公共预算财政拨款部门经济分类支出预算表'!E34</f>
        <v>10000</v>
      </c>
      <c r="F12" s="40"/>
    </row>
    <row r="13" ht="18" customHeight="1" spans="1:6">
      <c r="A13" s="41" t="s">
        <v>139</v>
      </c>
      <c r="B13" s="40">
        <f>C13+F13</f>
        <v>6000</v>
      </c>
      <c r="C13" s="40">
        <f t="shared" si="0"/>
        <v>6000</v>
      </c>
      <c r="D13" s="42"/>
      <c r="E13" s="42">
        <f>'附表6－一般公共预算财政拨款部门经济分类支出预算表'!E35</f>
        <v>6000</v>
      </c>
      <c r="F13" s="40"/>
    </row>
    <row r="14" ht="18" customHeight="1" spans="1:6">
      <c r="A14" s="41" t="s">
        <v>208</v>
      </c>
      <c r="B14" s="40"/>
      <c r="C14" s="40">
        <f t="shared" si="0"/>
        <v>0</v>
      </c>
      <c r="D14" s="43"/>
      <c r="E14" s="43"/>
      <c r="F14" s="40"/>
    </row>
    <row r="15" ht="18" customHeight="1" spans="1:6">
      <c r="A15" s="41" t="s">
        <v>145</v>
      </c>
      <c r="B15" s="40"/>
      <c r="C15" s="40">
        <f t="shared" si="0"/>
        <v>0</v>
      </c>
      <c r="D15" s="42"/>
      <c r="E15" s="42"/>
      <c r="F15" s="40"/>
    </row>
    <row r="16" ht="18" customHeight="1" spans="1:6">
      <c r="A16" s="41" t="s">
        <v>140</v>
      </c>
      <c r="B16" s="40">
        <f>C16+F16</f>
        <v>100000</v>
      </c>
      <c r="C16" s="40">
        <f t="shared" si="0"/>
        <v>100000</v>
      </c>
      <c r="D16" s="42"/>
      <c r="E16" s="42">
        <f>'附表6－一般公共预算财政拨款部门经济分类支出预算表'!E36</f>
        <v>100000</v>
      </c>
      <c r="F16" s="40"/>
    </row>
    <row r="17" ht="18" customHeight="1" spans="1:6">
      <c r="A17" t="s">
        <v>209</v>
      </c>
      <c r="B17" s="40">
        <f>C17+F17</f>
        <v>0</v>
      </c>
      <c r="C17" s="40">
        <f t="shared" si="0"/>
        <v>0</v>
      </c>
      <c r="D17" s="43"/>
      <c r="E17" s="43"/>
      <c r="F17" s="40"/>
    </row>
    <row r="18" ht="18" customHeight="1" spans="1:6">
      <c r="A18" s="41" t="s">
        <v>148</v>
      </c>
      <c r="B18" s="40">
        <f>C18+F18</f>
        <v>90000</v>
      </c>
      <c r="C18" s="40">
        <f t="shared" si="0"/>
        <v>90000</v>
      </c>
      <c r="D18" s="40"/>
      <c r="E18" s="40">
        <f>'附表6－一般公共预算财政拨款部门经济分类支出预算表'!E44</f>
        <v>90000</v>
      </c>
      <c r="F18" s="40"/>
    </row>
    <row r="19" ht="18" customHeight="1" spans="1:6">
      <c r="A19" s="41" t="s">
        <v>136</v>
      </c>
      <c r="B19" s="40">
        <f>C19+F19</f>
        <v>0</v>
      </c>
      <c r="C19" s="40">
        <f t="shared" si="0"/>
        <v>0</v>
      </c>
      <c r="D19" s="40"/>
      <c r="E19" s="40"/>
      <c r="F19" s="40"/>
    </row>
    <row r="20" ht="18" customHeight="1" spans="1:6">
      <c r="A20" s="41" t="s">
        <v>151</v>
      </c>
      <c r="B20" s="40">
        <f>C20+F20</f>
        <v>0</v>
      </c>
      <c r="C20" s="40">
        <f t="shared" si="0"/>
        <v>0</v>
      </c>
      <c r="D20" s="40"/>
      <c r="E20" s="40"/>
      <c r="F20" s="40"/>
    </row>
    <row r="21" ht="18" customHeight="1" spans="1:6">
      <c r="A21" s="39" t="s">
        <v>210</v>
      </c>
      <c r="B21" s="40">
        <f>SUM(B22:B28)</f>
        <v>0</v>
      </c>
      <c r="C21" s="40">
        <f t="shared" si="0"/>
        <v>0</v>
      </c>
      <c r="D21" s="42">
        <f>SUM(D22:D28)</f>
        <v>0</v>
      </c>
      <c r="E21" s="42">
        <f>SUM(E22:E28)</f>
        <v>0</v>
      </c>
      <c r="F21" s="40">
        <f>SUM(F22:F28)</f>
        <v>0</v>
      </c>
    </row>
    <row r="22" ht="18" customHeight="1" spans="1:6">
      <c r="A22" s="41" t="s">
        <v>211</v>
      </c>
      <c r="B22" s="40">
        <f>C22+F22</f>
        <v>0</v>
      </c>
      <c r="C22" s="40">
        <f t="shared" si="0"/>
        <v>0</v>
      </c>
      <c r="D22" s="43"/>
      <c r="E22" s="43"/>
      <c r="F22" s="40"/>
    </row>
    <row r="23" ht="18" customHeight="1" spans="1:6">
      <c r="A23" s="41" t="s">
        <v>173</v>
      </c>
      <c r="B23" s="40">
        <f>C23+F23</f>
        <v>0</v>
      </c>
      <c r="C23" s="40">
        <f t="shared" si="0"/>
        <v>0</v>
      </c>
      <c r="D23" s="43"/>
      <c r="E23" s="43"/>
      <c r="F23" s="40"/>
    </row>
    <row r="24" ht="18" customHeight="1" spans="1:6">
      <c r="A24" s="41" t="s">
        <v>177</v>
      </c>
      <c r="B24" s="40">
        <f>C24+F24</f>
        <v>0</v>
      </c>
      <c r="C24" s="40">
        <f t="shared" si="0"/>
        <v>0</v>
      </c>
      <c r="D24" s="43"/>
      <c r="E24" s="43"/>
      <c r="F24" s="40"/>
    </row>
    <row r="25" ht="18" customHeight="1" spans="1:6">
      <c r="A25" s="41" t="s">
        <v>212</v>
      </c>
      <c r="B25" s="40">
        <f>C25+F25</f>
        <v>0</v>
      </c>
      <c r="C25" s="40">
        <f t="shared" si="0"/>
        <v>0</v>
      </c>
      <c r="D25" s="43"/>
      <c r="E25" s="43"/>
      <c r="F25" s="40"/>
    </row>
    <row r="26" ht="18" customHeight="1" spans="1:6">
      <c r="A26" s="41" t="s">
        <v>213</v>
      </c>
      <c r="B26" s="40">
        <f>C26+F26</f>
        <v>0</v>
      </c>
      <c r="C26" s="40">
        <f t="shared" si="0"/>
        <v>0</v>
      </c>
      <c r="D26" s="43"/>
      <c r="E26" s="43"/>
      <c r="F26" s="40"/>
    </row>
    <row r="27" ht="18" customHeight="1" spans="1:6">
      <c r="A27" s="41" t="s">
        <v>174</v>
      </c>
      <c r="B27" s="40"/>
      <c r="C27" s="40">
        <f t="shared" si="0"/>
        <v>0</v>
      </c>
      <c r="D27" s="43"/>
      <c r="E27" s="43"/>
      <c r="F27" s="40"/>
    </row>
    <row r="28" ht="18" customHeight="1" spans="1:6">
      <c r="A28" s="41" t="s">
        <v>181</v>
      </c>
      <c r="B28" s="40">
        <f>C28+F28</f>
        <v>0</v>
      </c>
      <c r="C28" s="40">
        <f t="shared" si="0"/>
        <v>0</v>
      </c>
      <c r="D28" s="43"/>
      <c r="E28" s="43"/>
      <c r="F28" s="40"/>
    </row>
    <row r="29" ht="18" customHeight="1" spans="1:6">
      <c r="A29" s="39" t="s">
        <v>214</v>
      </c>
      <c r="B29" s="40">
        <f>SUM(B30:B35)</f>
        <v>0</v>
      </c>
      <c r="C29" s="40">
        <f t="shared" si="0"/>
        <v>0</v>
      </c>
      <c r="D29" s="42">
        <f>SUM(D30:D35)</f>
        <v>0</v>
      </c>
      <c r="E29" s="42">
        <f>SUM(E30:E35)</f>
        <v>0</v>
      </c>
      <c r="F29" s="40">
        <f>SUM(F30:F35)</f>
        <v>0</v>
      </c>
    </row>
    <row r="30" ht="18" customHeight="1" spans="1:6">
      <c r="A30" s="41" t="s">
        <v>211</v>
      </c>
      <c r="B30" s="40">
        <f t="shared" ref="B30:B35" si="1">C30+F30</f>
        <v>0</v>
      </c>
      <c r="C30" s="40">
        <f t="shared" si="0"/>
        <v>0</v>
      </c>
      <c r="D30" s="43"/>
      <c r="E30" s="43"/>
      <c r="F30" s="40"/>
    </row>
    <row r="31" ht="18" customHeight="1" spans="1:6">
      <c r="A31" s="41" t="s">
        <v>173</v>
      </c>
      <c r="B31" s="40">
        <f t="shared" si="1"/>
        <v>0</v>
      </c>
      <c r="C31" s="40">
        <f t="shared" si="0"/>
        <v>0</v>
      </c>
      <c r="D31" s="43"/>
      <c r="E31" s="43"/>
      <c r="F31" s="40"/>
    </row>
    <row r="32" ht="18" customHeight="1" spans="1:6">
      <c r="A32" s="41" t="s">
        <v>177</v>
      </c>
      <c r="B32" s="40">
        <f t="shared" si="1"/>
        <v>0</v>
      </c>
      <c r="C32" s="40">
        <f t="shared" si="0"/>
        <v>0</v>
      </c>
      <c r="D32" s="43"/>
      <c r="E32" s="43"/>
      <c r="F32" s="40"/>
    </row>
    <row r="33" ht="18" customHeight="1" spans="1:6">
      <c r="A33" s="41" t="s">
        <v>213</v>
      </c>
      <c r="B33" s="40">
        <f t="shared" si="1"/>
        <v>0</v>
      </c>
      <c r="C33" s="40">
        <f t="shared" si="0"/>
        <v>0</v>
      </c>
      <c r="D33" s="43"/>
      <c r="E33" s="43"/>
      <c r="F33" s="40"/>
    </row>
    <row r="34" ht="18" customHeight="1" spans="1:6">
      <c r="A34" s="41" t="s">
        <v>174</v>
      </c>
      <c r="B34" s="40">
        <f t="shared" si="1"/>
        <v>0</v>
      </c>
      <c r="C34" s="40">
        <f t="shared" si="0"/>
        <v>0</v>
      </c>
      <c r="D34" s="43"/>
      <c r="E34" s="43"/>
      <c r="F34" s="40"/>
    </row>
    <row r="35" ht="18" customHeight="1" spans="1:6">
      <c r="A35" s="41" t="s">
        <v>181</v>
      </c>
      <c r="B35" s="40">
        <f t="shared" si="1"/>
        <v>0</v>
      </c>
      <c r="C35" s="40">
        <f t="shared" si="0"/>
        <v>0</v>
      </c>
      <c r="D35" s="43"/>
      <c r="E35" s="43"/>
      <c r="F35" s="40"/>
    </row>
    <row r="36" ht="18" customHeight="1" spans="1:6">
      <c r="A36" s="39" t="s">
        <v>215</v>
      </c>
      <c r="B36" s="40"/>
      <c r="C36" s="40">
        <f t="shared" si="0"/>
        <v>0</v>
      </c>
      <c r="D36" s="40"/>
      <c r="E36" s="40"/>
      <c r="F36" s="40"/>
    </row>
    <row r="37" ht="18" customHeight="1" spans="1:6">
      <c r="A37" s="41" t="s">
        <v>216</v>
      </c>
      <c r="B37" s="40"/>
      <c r="C37" s="40">
        <f t="shared" si="0"/>
        <v>0</v>
      </c>
      <c r="D37" s="40"/>
      <c r="E37" s="40"/>
      <c r="F37" s="40"/>
    </row>
    <row r="38" ht="18" customHeight="1" spans="1:6">
      <c r="A38" s="41" t="s">
        <v>217</v>
      </c>
      <c r="B38" s="40"/>
      <c r="C38" s="40">
        <f t="shared" si="0"/>
        <v>0</v>
      </c>
      <c r="D38" s="40"/>
      <c r="E38" s="40"/>
      <c r="F38" s="40"/>
    </row>
    <row r="39" ht="18" customHeight="1" spans="1:6">
      <c r="A39" s="41" t="s">
        <v>218</v>
      </c>
      <c r="B39" s="40"/>
      <c r="C39" s="40">
        <f t="shared" si="0"/>
        <v>0</v>
      </c>
      <c r="D39" s="40"/>
      <c r="E39" s="40"/>
      <c r="F39" s="40"/>
    </row>
    <row r="40" ht="18" customHeight="1" spans="1:6">
      <c r="A40" s="39" t="s">
        <v>219</v>
      </c>
      <c r="B40" s="40"/>
      <c r="C40" s="40">
        <f t="shared" ref="C40:C71" si="2">SUM(D40:E40)</f>
        <v>0</v>
      </c>
      <c r="D40" s="40"/>
      <c r="E40" s="40"/>
      <c r="F40" s="40"/>
    </row>
    <row r="41" ht="18" customHeight="1" spans="1:6">
      <c r="A41" s="41" t="s">
        <v>220</v>
      </c>
      <c r="B41" s="40"/>
      <c r="C41" s="40">
        <f t="shared" si="2"/>
        <v>0</v>
      </c>
      <c r="D41" s="43"/>
      <c r="E41" s="43"/>
      <c r="F41" s="40"/>
    </row>
    <row r="42" ht="18" customHeight="1" spans="1:6">
      <c r="A42" s="41" t="s">
        <v>221</v>
      </c>
      <c r="B42" s="40"/>
      <c r="C42" s="40">
        <f t="shared" si="2"/>
        <v>0</v>
      </c>
      <c r="D42" s="43"/>
      <c r="E42" s="43"/>
      <c r="F42" s="40"/>
    </row>
    <row r="43" ht="18" customHeight="1" spans="1:6">
      <c r="A43" s="44" t="s">
        <v>222</v>
      </c>
      <c r="B43" s="40">
        <f>SUM(B44:B46)</f>
        <v>0</v>
      </c>
      <c r="C43" s="40">
        <f t="shared" si="2"/>
        <v>0</v>
      </c>
      <c r="D43" s="40">
        <f>SUM(D44:D46)</f>
        <v>0</v>
      </c>
      <c r="E43" s="40">
        <f>SUM(E44:E46)</f>
        <v>0</v>
      </c>
      <c r="F43" s="40">
        <f>SUM(F44:F46)</f>
        <v>0</v>
      </c>
    </row>
    <row r="44" ht="18" customHeight="1" spans="1:6">
      <c r="A44" s="41" t="s">
        <v>193</v>
      </c>
      <c r="B44" s="40">
        <f>C44+F44</f>
        <v>0</v>
      </c>
      <c r="C44" s="40">
        <f t="shared" si="2"/>
        <v>0</v>
      </c>
      <c r="D44" s="43"/>
      <c r="E44" s="43"/>
      <c r="F44" s="40"/>
    </row>
    <row r="45" ht="18" customHeight="1" spans="1:6">
      <c r="A45" s="41" t="s">
        <v>194</v>
      </c>
      <c r="B45" s="40">
        <f>C45+F45</f>
        <v>0</v>
      </c>
      <c r="C45" s="40">
        <f t="shared" si="2"/>
        <v>0</v>
      </c>
      <c r="D45" s="43"/>
      <c r="E45" s="43"/>
      <c r="F45" s="40"/>
    </row>
    <row r="46" ht="18" customHeight="1" spans="1:6">
      <c r="A46" s="41" t="s">
        <v>190</v>
      </c>
      <c r="B46" s="40">
        <f>C46+F46</f>
        <v>0</v>
      </c>
      <c r="C46" s="40">
        <f t="shared" si="2"/>
        <v>0</v>
      </c>
      <c r="D46" s="43"/>
      <c r="E46" s="43"/>
      <c r="F46" s="40"/>
    </row>
    <row r="47" ht="18" customHeight="1" spans="1:6">
      <c r="A47" s="44" t="s">
        <v>223</v>
      </c>
      <c r="B47" s="40"/>
      <c r="C47" s="40">
        <f t="shared" si="2"/>
        <v>0</v>
      </c>
      <c r="D47" s="40"/>
      <c r="E47" s="40"/>
      <c r="F47" s="40"/>
    </row>
    <row r="48" ht="18" customHeight="1" spans="1:6">
      <c r="A48" s="41" t="s">
        <v>224</v>
      </c>
      <c r="B48" s="40"/>
      <c r="C48" s="40">
        <f t="shared" si="2"/>
        <v>0</v>
      </c>
      <c r="D48" s="40"/>
      <c r="E48" s="40"/>
      <c r="F48" s="40"/>
    </row>
    <row r="49" ht="18" customHeight="1" spans="1:6">
      <c r="A49" s="41" t="s">
        <v>225</v>
      </c>
      <c r="B49" s="40"/>
      <c r="C49" s="40">
        <f t="shared" si="2"/>
        <v>0</v>
      </c>
      <c r="D49" s="40"/>
      <c r="E49" s="40"/>
      <c r="F49" s="40"/>
    </row>
    <row r="50" ht="18" customHeight="1" spans="1:6">
      <c r="A50" s="44" t="s">
        <v>226</v>
      </c>
      <c r="B50" s="40"/>
      <c r="C50" s="40">
        <f t="shared" si="2"/>
        <v>0</v>
      </c>
      <c r="D50" s="40"/>
      <c r="E50" s="40"/>
      <c r="F50" s="40"/>
    </row>
    <row r="51" ht="18" customHeight="1" spans="1:6">
      <c r="A51" s="41" t="s">
        <v>227</v>
      </c>
      <c r="B51" s="40"/>
      <c r="C51" s="40">
        <f t="shared" si="2"/>
        <v>0</v>
      </c>
      <c r="D51" s="43"/>
      <c r="E51" s="43"/>
      <c r="F51" s="40"/>
    </row>
    <row r="52" ht="18" customHeight="1" spans="1:6">
      <c r="A52" s="41" t="s">
        <v>160</v>
      </c>
      <c r="B52" s="40"/>
      <c r="C52" s="40">
        <f t="shared" si="2"/>
        <v>0</v>
      </c>
      <c r="D52" s="43"/>
      <c r="E52" s="43"/>
      <c r="F52" s="40"/>
    </row>
    <row r="53" ht="18" customHeight="1" spans="1:6">
      <c r="A53" s="41" t="s">
        <v>162</v>
      </c>
      <c r="B53" s="40"/>
      <c r="C53" s="40">
        <f t="shared" si="2"/>
        <v>0</v>
      </c>
      <c r="D53" s="43"/>
      <c r="E53" s="43"/>
      <c r="F53" s="40"/>
    </row>
    <row r="54" ht="18" customHeight="1" spans="1:6">
      <c r="A54" s="41" t="s">
        <v>228</v>
      </c>
      <c r="B54" s="40"/>
      <c r="C54" s="40">
        <f t="shared" si="2"/>
        <v>0</v>
      </c>
      <c r="D54" s="40"/>
      <c r="E54" s="40"/>
      <c r="F54" s="40"/>
    </row>
    <row r="55" ht="18" customHeight="1" spans="1:6">
      <c r="A55" s="41" t="s">
        <v>229</v>
      </c>
      <c r="B55" s="40"/>
      <c r="C55" s="40">
        <f t="shared" si="2"/>
        <v>0</v>
      </c>
      <c r="D55" s="40"/>
      <c r="E55" s="40"/>
      <c r="F55" s="40"/>
    </row>
    <row r="56" ht="18" customHeight="1" spans="1:6">
      <c r="A56" s="44" t="s">
        <v>230</v>
      </c>
      <c r="B56" s="40">
        <f t="shared" ref="B56:F56" si="3">SUM(B57:B58)</f>
        <v>0</v>
      </c>
      <c r="C56" s="40">
        <f t="shared" si="2"/>
        <v>0</v>
      </c>
      <c r="D56" s="40">
        <f t="shared" si="3"/>
        <v>0</v>
      </c>
      <c r="E56" s="40">
        <f t="shared" si="3"/>
        <v>0</v>
      </c>
      <c r="F56" s="40">
        <f t="shared" si="3"/>
        <v>0</v>
      </c>
    </row>
    <row r="57" ht="18" customHeight="1" spans="1:6">
      <c r="A57" s="41" t="s">
        <v>196</v>
      </c>
      <c r="B57" s="40">
        <f>C57+F57</f>
        <v>0</v>
      </c>
      <c r="C57" s="40">
        <f t="shared" si="2"/>
        <v>0</v>
      </c>
      <c r="D57" s="40"/>
      <c r="E57" s="40"/>
      <c r="F57" s="40"/>
    </row>
    <row r="58" ht="18" customHeight="1" spans="1:6">
      <c r="A58" s="41" t="s">
        <v>197</v>
      </c>
      <c r="B58" s="40">
        <f>C58+F58</f>
        <v>0</v>
      </c>
      <c r="C58" s="40">
        <f t="shared" si="2"/>
        <v>0</v>
      </c>
      <c r="D58" s="43"/>
      <c r="E58" s="43"/>
      <c r="F58" s="40"/>
    </row>
    <row r="59" ht="18" customHeight="1" spans="1:6">
      <c r="A59" s="44" t="s">
        <v>231</v>
      </c>
      <c r="B59" s="40"/>
      <c r="C59" s="40">
        <f t="shared" si="2"/>
        <v>0</v>
      </c>
      <c r="D59" s="40"/>
      <c r="E59" s="40"/>
      <c r="F59" s="40"/>
    </row>
    <row r="60" ht="18" customHeight="1" spans="1:6">
      <c r="A60" s="41" t="s">
        <v>165</v>
      </c>
      <c r="B60" s="40"/>
      <c r="C60" s="40">
        <f t="shared" si="2"/>
        <v>0</v>
      </c>
      <c r="D60" s="43"/>
      <c r="E60" s="43"/>
      <c r="F60" s="40"/>
    </row>
    <row r="61" ht="18" customHeight="1" spans="1:6">
      <c r="A61" s="41" t="s">
        <v>166</v>
      </c>
      <c r="B61" s="40"/>
      <c r="C61" s="40">
        <f t="shared" si="2"/>
        <v>0</v>
      </c>
      <c r="D61" s="43"/>
      <c r="E61" s="43"/>
      <c r="F61" s="40"/>
    </row>
    <row r="62" ht="18" customHeight="1" spans="1:6">
      <c r="A62" s="41" t="s">
        <v>167</v>
      </c>
      <c r="B62" s="40"/>
      <c r="C62" s="40">
        <f t="shared" si="2"/>
        <v>0</v>
      </c>
      <c r="D62" s="43"/>
      <c r="E62" s="43"/>
      <c r="F62" s="40"/>
    </row>
    <row r="63" ht="18" customHeight="1" spans="1:6">
      <c r="A63" s="41" t="s">
        <v>168</v>
      </c>
      <c r="B63" s="40"/>
      <c r="C63" s="40">
        <f t="shared" si="2"/>
        <v>0</v>
      </c>
      <c r="D63" s="43"/>
      <c r="E63" s="43"/>
      <c r="F63" s="40"/>
    </row>
    <row r="64" ht="18" customHeight="1" spans="1:6">
      <c r="A64" s="44" t="s">
        <v>232</v>
      </c>
      <c r="B64" s="40"/>
      <c r="C64" s="40">
        <f t="shared" si="2"/>
        <v>0</v>
      </c>
      <c r="D64" s="40"/>
      <c r="E64" s="40"/>
      <c r="F64" s="40"/>
    </row>
    <row r="65" ht="18" customHeight="1" spans="1:6">
      <c r="A65" s="41" t="s">
        <v>233</v>
      </c>
      <c r="B65" s="40"/>
      <c r="C65" s="40">
        <f t="shared" si="2"/>
        <v>0</v>
      </c>
      <c r="D65" s="43"/>
      <c r="E65" s="43"/>
      <c r="F65" s="40"/>
    </row>
    <row r="66" ht="18" customHeight="1" spans="1:6">
      <c r="A66" s="41" t="s">
        <v>234</v>
      </c>
      <c r="B66" s="40"/>
      <c r="C66" s="40">
        <f t="shared" si="2"/>
        <v>0</v>
      </c>
      <c r="D66" s="43"/>
      <c r="E66" s="43"/>
      <c r="F66" s="40"/>
    </row>
    <row r="67" ht="18" customHeight="1" spans="1:6">
      <c r="A67" s="39" t="s">
        <v>235</v>
      </c>
      <c r="B67" s="40">
        <f t="shared" ref="B67:F67" si="4">SUM(B68:B71)</f>
        <v>0</v>
      </c>
      <c r="C67" s="40">
        <f t="shared" si="2"/>
        <v>0</v>
      </c>
      <c r="D67" s="40">
        <f t="shared" si="4"/>
        <v>0</v>
      </c>
      <c r="E67" s="40">
        <f t="shared" si="4"/>
        <v>0</v>
      </c>
      <c r="F67" s="40">
        <f t="shared" si="4"/>
        <v>0</v>
      </c>
    </row>
    <row r="68" ht="18" customHeight="1" spans="1:6">
      <c r="A68" s="41" t="s">
        <v>199</v>
      </c>
      <c r="B68" s="40">
        <f>C68+F68</f>
        <v>0</v>
      </c>
      <c r="C68" s="40">
        <f t="shared" si="2"/>
        <v>0</v>
      </c>
      <c r="D68" s="43"/>
      <c r="E68" s="43"/>
      <c r="F68" s="40"/>
    </row>
    <row r="69" spans="1:6">
      <c r="A69" s="41" t="s">
        <v>200</v>
      </c>
      <c r="B69" s="40">
        <f>C69+F69</f>
        <v>0</v>
      </c>
      <c r="C69" s="40">
        <f t="shared" si="2"/>
        <v>0</v>
      </c>
      <c r="D69" s="43"/>
      <c r="E69" s="43"/>
      <c r="F69" s="40"/>
    </row>
    <row r="70" ht="18" customHeight="1" spans="1:6">
      <c r="A70" s="41" t="s">
        <v>201</v>
      </c>
      <c r="B70" s="40">
        <f>C70+F70</f>
        <v>0</v>
      </c>
      <c r="C70" s="40">
        <f t="shared" si="2"/>
        <v>0</v>
      </c>
      <c r="D70" s="43"/>
      <c r="E70" s="43"/>
      <c r="F70" s="40"/>
    </row>
    <row r="71" ht="18" customHeight="1" spans="1:6">
      <c r="A71" s="41" t="s">
        <v>79</v>
      </c>
      <c r="B71" s="40">
        <f>C71+F71</f>
        <v>0</v>
      </c>
      <c r="C71" s="40">
        <f t="shared" si="2"/>
        <v>0</v>
      </c>
      <c r="D71" s="43"/>
      <c r="E71" s="43"/>
      <c r="F71" s="40"/>
    </row>
    <row r="72" ht="18" customHeight="1" spans="1:6">
      <c r="A72" s="45" t="s">
        <v>41</v>
      </c>
      <c r="B72" s="40">
        <f>C72+F72</f>
        <v>3464422.76</v>
      </c>
      <c r="C72" s="40">
        <f>D72+E72</f>
        <v>3464422.76</v>
      </c>
      <c r="D72" s="40">
        <f>D5+D10+D21+D29</f>
        <v>2038422.76</v>
      </c>
      <c r="E72" s="40">
        <f>E5+E10+E21</f>
        <v>1426000</v>
      </c>
      <c r="F72" s="40"/>
    </row>
    <row r="73" spans="1:6">
      <c r="A73" s="46" t="s">
        <v>202</v>
      </c>
      <c r="B73" s="46"/>
      <c r="C73" s="46"/>
      <c r="D73" s="46"/>
      <c r="E73" s="46"/>
      <c r="F73" s="46"/>
    </row>
  </sheetData>
  <mergeCells count="7">
    <mergeCell ref="A1:F1"/>
    <mergeCell ref="E2:F2"/>
    <mergeCell ref="C3:E3"/>
    <mergeCell ref="A73:F73"/>
    <mergeCell ref="A3:A4"/>
    <mergeCell ref="B3:B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D6" sqref="D6"/>
    </sheetView>
  </sheetViews>
  <sheetFormatPr defaultColWidth="9" defaultRowHeight="14.4" outlineLevelCol="1"/>
  <cols>
    <col min="1" max="1" width="50" customWidth="1"/>
    <col min="2" max="2" width="33.6296296296296" customWidth="1"/>
  </cols>
  <sheetData>
    <row r="2" ht="25.8" spans="1:2">
      <c r="A2" s="22" t="s">
        <v>236</v>
      </c>
      <c r="B2" s="22"/>
    </row>
    <row r="3" ht="28.5" customHeight="1" spans="2:2">
      <c r="B3" s="31" t="s">
        <v>1</v>
      </c>
    </row>
    <row r="4" ht="26.25" customHeight="1" spans="1:2">
      <c r="A4" s="27" t="s">
        <v>4</v>
      </c>
      <c r="B4" s="27" t="s">
        <v>237</v>
      </c>
    </row>
    <row r="5" ht="24" customHeight="1" spans="1:2">
      <c r="A5" s="29" t="s">
        <v>41</v>
      </c>
      <c r="B5" s="29">
        <f>SUM(B6:B8)</f>
        <v>0</v>
      </c>
    </row>
    <row r="6" ht="24" customHeight="1" spans="1:2">
      <c r="A6" s="32" t="s">
        <v>238</v>
      </c>
      <c r="B6" s="29">
        <v>0</v>
      </c>
    </row>
    <row r="7" ht="24" customHeight="1" spans="1:2">
      <c r="A7" s="32" t="s">
        <v>239</v>
      </c>
      <c r="B7" s="29"/>
    </row>
    <row r="8" ht="24" customHeight="1" spans="1:2">
      <c r="A8" s="32" t="s">
        <v>240</v>
      </c>
      <c r="B8" s="29">
        <f>SUM(B9:B10)</f>
        <v>0</v>
      </c>
    </row>
    <row r="9" ht="24" customHeight="1" spans="1:2">
      <c r="A9" s="32" t="s">
        <v>241</v>
      </c>
      <c r="B9" s="29"/>
    </row>
    <row r="10" ht="24" customHeight="1" spans="1:2">
      <c r="A10" s="32" t="s">
        <v>242</v>
      </c>
      <c r="B10" s="29"/>
    </row>
    <row r="11" ht="30.75" customHeight="1" spans="1:2">
      <c r="A11" s="33" t="s">
        <v>243</v>
      </c>
      <c r="B11" s="33"/>
    </row>
    <row r="12" ht="30.75" customHeight="1" spans="1:2">
      <c r="A12" s="34" t="s">
        <v>244</v>
      </c>
      <c r="B12" s="34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3"/>
  <sheetViews>
    <sheetView zoomScale="115" zoomScaleNormal="115" workbookViewId="0">
      <selection activeCell="B13" sqref="B13"/>
    </sheetView>
  </sheetViews>
  <sheetFormatPr defaultColWidth="9" defaultRowHeight="14.4" outlineLevelCol="5"/>
  <cols>
    <col min="1" max="1" width="54.6666666666667" customWidth="1"/>
    <col min="2" max="2" width="15.2222222222222" customWidth="1"/>
    <col min="3" max="3" width="10.75" customWidth="1"/>
    <col min="4" max="4" width="10.3796296296296" customWidth="1"/>
    <col min="5" max="5" width="9.75" customWidth="1"/>
    <col min="6" max="6" width="15.2222222222222" customWidth="1"/>
  </cols>
  <sheetData>
    <row r="2" ht="25.8" spans="1:6">
      <c r="A2" s="22" t="s">
        <v>245</v>
      </c>
      <c r="B2" s="22"/>
      <c r="C2" s="22"/>
      <c r="D2" s="22"/>
      <c r="E2" s="22"/>
      <c r="F2" s="22"/>
    </row>
    <row r="3" ht="33" customHeight="1" spans="6:6">
      <c r="F3" s="23" t="s">
        <v>1</v>
      </c>
    </row>
    <row r="4" ht="23.25" customHeight="1" spans="1:6">
      <c r="A4" s="24" t="s">
        <v>36</v>
      </c>
      <c r="B4" s="25" t="s">
        <v>37</v>
      </c>
      <c r="C4" s="14" t="s">
        <v>83</v>
      </c>
      <c r="D4" s="15"/>
      <c r="E4" s="16"/>
      <c r="F4" s="24" t="s">
        <v>84</v>
      </c>
    </row>
    <row r="5" ht="23.25" customHeight="1" spans="1:6">
      <c r="A5" s="26"/>
      <c r="B5" s="26"/>
      <c r="C5" s="27" t="s">
        <v>41</v>
      </c>
      <c r="D5" s="27" t="s">
        <v>88</v>
      </c>
      <c r="E5" s="27" t="s">
        <v>89</v>
      </c>
      <c r="F5" s="26"/>
    </row>
    <row r="6" ht="26.25" customHeight="1" spans="1:6">
      <c r="A6" s="28" t="s">
        <v>67</v>
      </c>
      <c r="B6" s="20">
        <f t="shared" ref="B6:B11" si="0">F6</f>
        <v>1818624</v>
      </c>
      <c r="C6" s="29"/>
      <c r="D6" s="29"/>
      <c r="E6" s="29"/>
      <c r="F6" s="20">
        <v>1818624</v>
      </c>
    </row>
    <row r="7" ht="26.25" customHeight="1" spans="1:6">
      <c r="A7" s="28" t="s">
        <v>72</v>
      </c>
      <c r="B7" s="20">
        <f t="shared" si="0"/>
        <v>1818624</v>
      </c>
      <c r="C7" s="29"/>
      <c r="D7" s="29"/>
      <c r="E7" s="29"/>
      <c r="F7" s="20">
        <v>1818624</v>
      </c>
    </row>
    <row r="8" ht="26.25" customHeight="1" spans="1:6">
      <c r="A8" s="28" t="s">
        <v>73</v>
      </c>
      <c r="B8" s="20">
        <f t="shared" si="0"/>
        <v>1818624</v>
      </c>
      <c r="C8" s="29"/>
      <c r="D8" s="29"/>
      <c r="E8" s="29"/>
      <c r="F8" s="20">
        <v>1818624</v>
      </c>
    </row>
    <row r="9" ht="26.25" customHeight="1" spans="1:6">
      <c r="A9" s="28" t="s">
        <v>79</v>
      </c>
      <c r="B9" s="20">
        <f t="shared" si="0"/>
        <v>23147929</v>
      </c>
      <c r="C9" s="29"/>
      <c r="D9" s="29"/>
      <c r="E9" s="29"/>
      <c r="F9" s="20">
        <v>23147929</v>
      </c>
    </row>
    <row r="10" ht="26.25" customHeight="1" spans="1:6">
      <c r="A10" s="28" t="s">
        <v>80</v>
      </c>
      <c r="B10" s="20">
        <f t="shared" si="0"/>
        <v>23147929</v>
      </c>
      <c r="C10" s="29"/>
      <c r="D10" s="29"/>
      <c r="E10" s="29"/>
      <c r="F10" s="20">
        <v>23147929</v>
      </c>
    </row>
    <row r="11" ht="26.25" customHeight="1" spans="1:6">
      <c r="A11" s="28" t="s">
        <v>81</v>
      </c>
      <c r="B11" s="20">
        <f t="shared" si="0"/>
        <v>23147929</v>
      </c>
      <c r="C11" s="29"/>
      <c r="D11" s="29"/>
      <c r="E11" s="29"/>
      <c r="F11" s="20">
        <v>23147929</v>
      </c>
    </row>
    <row r="12" ht="26.25" customHeight="1" spans="1:6">
      <c r="A12" s="29"/>
      <c r="B12" s="29"/>
      <c r="C12" s="29"/>
      <c r="D12" s="29"/>
      <c r="E12" s="29"/>
      <c r="F12" s="29"/>
    </row>
    <row r="13" ht="26.25" customHeight="1" spans="1:6">
      <c r="A13" s="30" t="s">
        <v>41</v>
      </c>
      <c r="B13" s="20">
        <f>B6+B9</f>
        <v>24966553</v>
      </c>
      <c r="C13" s="29"/>
      <c r="D13" s="29"/>
      <c r="E13" s="29"/>
      <c r="F13" s="29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附表7-一般公共预算财政拨款政府经济分类预算表</vt:lpstr>
      <vt:lpstr>附表8－一般公共预算“三公”经费支出预算表</vt:lpstr>
      <vt:lpstr>附表9－政府性基金预算财政拨款支出预算表</vt:lpstr>
      <vt:lpstr>附表10－部门项目支出绩效目标表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辛思宇</cp:lastModifiedBy>
  <dcterms:created xsi:type="dcterms:W3CDTF">2019-04-13T16:30:00Z</dcterms:created>
  <dcterms:modified xsi:type="dcterms:W3CDTF">2022-09-09T10:06:43Z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2052-11.1.0.12156</vt:lpwstr>
  </property>
  <property fmtid="{D5CDD505-2E9C-101B-9397-08002B2CF9AE}" pid="3" name="ICV">
    <vt:lpwstr>8A73690E989D499198C40A29E66FDC23</vt:lpwstr>
  </property>
</Properties>
</file>